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public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Richard Kogan</author>
  </authors>
  <commentList>
    <comment ref="B57" authorId="0">
      <text>
        <r>
          <rPr>
            <b/>
            <sz val="10"/>
            <rFont val="Tahoma"/>
            <family val="2"/>
          </rPr>
          <t>Richard Kogan:</t>
        </r>
        <r>
          <rPr>
            <sz val="10"/>
            <rFont val="Tahoma"/>
            <family val="2"/>
          </rPr>
          <t xml:space="preserve">
as of 12/31 through 1842
</t>
        </r>
      </text>
    </comment>
    <comment ref="N57" authorId="0">
      <text>
        <r>
          <rPr>
            <b/>
            <sz val="10"/>
            <rFont val="Tahoma"/>
            <family val="2"/>
          </rPr>
          <t>Richard Kogan:</t>
        </r>
        <r>
          <rPr>
            <sz val="10"/>
            <rFont val="Tahoma"/>
            <family val="2"/>
          </rPr>
          <t xml:space="preserve">
here and heretofore, for years ending 12/31</t>
        </r>
      </text>
    </comment>
    <comment ref="B58" authorId="0">
      <text>
        <r>
          <rPr>
            <b/>
            <sz val="10"/>
            <rFont val="Tahoma"/>
            <family val="2"/>
          </rPr>
          <t>Richard Kogan:</t>
        </r>
        <r>
          <rPr>
            <sz val="10"/>
            <rFont val="Tahoma"/>
            <family val="2"/>
          </rPr>
          <t xml:space="preserve">
as of 6/30 starting 1843
</t>
        </r>
      </text>
    </comment>
    <comment ref="C58" authorId="0">
      <text>
        <r>
          <rPr>
            <b/>
            <sz val="10"/>
            <rFont val="Tahoma"/>
            <family val="2"/>
          </rPr>
          <t>Richard Kogan:</t>
        </r>
        <r>
          <rPr>
            <sz val="10"/>
            <rFont val="Tahoma"/>
            <family val="2"/>
          </rPr>
          <t xml:space="preserve">
We doubled the 6-month interest total, so that the interest rate can be calculated from one year's worth of interest payments.</t>
        </r>
      </text>
    </comment>
    <comment ref="N58" authorId="0">
      <text>
        <r>
          <rPr>
            <b/>
            <sz val="10"/>
            <rFont val="Tahoma"/>
            <family val="2"/>
          </rPr>
          <t>Richard Kogan:</t>
        </r>
        <r>
          <rPr>
            <sz val="10"/>
            <rFont val="Tahoma"/>
            <family val="2"/>
          </rPr>
          <t xml:space="preserve">
Here and hereafter, for years ending 6/30 (six months before the end of the calendar year).</t>
        </r>
      </text>
    </comment>
    <comment ref="T58" authorId="0">
      <text>
        <r>
          <rPr>
            <b/>
            <sz val="10"/>
            <rFont val="Tahoma"/>
            <family val="2"/>
          </rPr>
          <t>Richard Kogan:</t>
        </r>
        <r>
          <rPr>
            <sz val="10"/>
            <rFont val="Tahoma"/>
            <family val="2"/>
          </rPr>
          <t xml:space="preserve">
This is the annual growth rate, using GDP growth over the course of six months.</t>
        </r>
      </text>
    </comment>
    <comment ref="E191" authorId="0">
      <text>
        <r>
          <rPr>
            <b/>
            <sz val="10"/>
            <rFont val="Tahoma"/>
            <family val="2"/>
          </rPr>
          <t>Richard Kogan:</t>
        </r>
        <r>
          <rPr>
            <sz val="10"/>
            <rFont val="Tahoma"/>
            <family val="2"/>
          </rPr>
          <t xml:space="preserve">
Debt as of 9/30/76.</t>
        </r>
      </text>
    </comment>
    <comment ref="F191" authorId="0">
      <text>
        <r>
          <rPr>
            <b/>
            <sz val="10"/>
            <rFont val="Tahoma"/>
            <family val="2"/>
          </rPr>
          <t>Richard Kogan:</t>
        </r>
        <r>
          <rPr>
            <sz val="10"/>
            <rFont val="Tahoma"/>
            <family val="2"/>
          </rPr>
          <t xml:space="preserve">
Debt as of 6/30/76 (but as of 9/30/76, the end of the "transition quarter," debt equaled $495,509).</t>
        </r>
      </text>
    </comment>
    <comment ref="N191" authorId="0">
      <text>
        <r>
          <rPr>
            <b/>
            <sz val="10"/>
            <rFont val="Tahoma"/>
            <family val="2"/>
          </rPr>
          <t>Richard Kogan:</t>
        </r>
        <r>
          <rPr>
            <sz val="10"/>
            <rFont val="Tahoma"/>
            <family val="2"/>
          </rPr>
          <t xml:space="preserve">
GDP averaged over 1976:3 through 1977:2, which is what FY 1976 would have been if it covered the same period as FY 1977 </t>
        </r>
        <r>
          <rPr>
            <i/>
            <sz val="10"/>
            <rFont val="Tahoma"/>
            <family val="2"/>
          </rPr>
          <t>et seq</t>
        </r>
        <r>
          <rPr>
            <sz val="10"/>
            <rFont val="Tahoma"/>
            <family val="2"/>
          </rPr>
          <t>.</t>
        </r>
      </text>
    </comment>
    <comment ref="F192" authorId="0">
      <text>
        <r>
          <rPr>
            <b/>
            <sz val="10"/>
            <rFont val="Tahoma"/>
            <family val="2"/>
          </rPr>
          <t>Richard Kogan:</t>
        </r>
        <r>
          <rPr>
            <sz val="10"/>
            <rFont val="Tahoma"/>
            <family val="2"/>
          </rPr>
          <t xml:space="preserve">
as of 09/30/77</t>
        </r>
      </text>
    </comment>
    <comment ref="G192" authorId="0">
      <text>
        <r>
          <rPr>
            <b/>
            <sz val="10"/>
            <rFont val="Tahoma"/>
            <family val="2"/>
          </rPr>
          <t>Richard Kogan:</t>
        </r>
        <r>
          <rPr>
            <sz val="10"/>
            <rFont val="Tahoma"/>
            <family val="2"/>
          </rPr>
          <t xml:space="preserve">
for 12 months ending 9/30/77.</t>
        </r>
      </text>
    </comment>
    <comment ref="J192" authorId="0">
      <text>
        <r>
          <rPr>
            <b/>
            <sz val="10"/>
            <rFont val="Tahoma"/>
            <family val="2"/>
          </rPr>
          <t>Richard Kogan:</t>
        </r>
        <r>
          <rPr>
            <sz val="10"/>
            <rFont val="Tahoma"/>
            <family val="2"/>
          </rPr>
          <t xml:space="preserve">
We calculated the interest rate based on the average debt from 9/30/76 to 9/30/77.</t>
        </r>
      </text>
    </comment>
  </commentList>
</comments>
</file>

<file path=xl/sharedStrings.xml><?xml version="1.0" encoding="utf-8"?>
<sst xmlns="http://schemas.openxmlformats.org/spreadsheetml/2006/main" count="67" uniqueCount="53">
  <si>
    <t>Data underlying CBPP's analysis</t>
  </si>
  <si>
    <t>see below for sources of data</t>
  </si>
  <si>
    <t>millions</t>
  </si>
  <si>
    <t>billions</t>
  </si>
  <si>
    <t>debt (A)</t>
  </si>
  <si>
    <t>interest (A)</t>
  </si>
  <si>
    <t>debt (B)</t>
  </si>
  <si>
    <t>interest (B)</t>
  </si>
  <si>
    <t>debt (C)</t>
  </si>
  <si>
    <t>interest (C)</t>
  </si>
  <si>
    <t>debt (D)</t>
  </si>
  <si>
    <t>interest (D)</t>
  </si>
  <si>
    <t>simple interest rate = S</t>
  </si>
  <si>
    <t>compound interest rate = R</t>
  </si>
  <si>
    <t>nominal GDP (A)</t>
  </si>
  <si>
    <t>converted to fiscal years</t>
  </si>
  <si>
    <t>nominal GDP (B)</t>
  </si>
  <si>
    <t>nominal GDP (C)</t>
  </si>
  <si>
    <t>nominal GDP (D)</t>
  </si>
  <si>
    <t>summary</t>
  </si>
  <si>
    <t>Growth rate = G</t>
  </si>
  <si>
    <t>R minus G</t>
  </si>
  <si>
    <t>Sources:</t>
  </si>
  <si>
    <t xml:space="preserve">debt A: </t>
  </si>
  <si>
    <t>interest A:</t>
  </si>
  <si>
    <t xml:space="preserve">debt B: </t>
  </si>
  <si>
    <t>interest B:</t>
  </si>
  <si>
    <t xml:space="preserve">debt C: </t>
  </si>
  <si>
    <t>interest C:</t>
  </si>
  <si>
    <t xml:space="preserve">debt D: </t>
  </si>
  <si>
    <t>CBO January 2015 baseline projections, by fiscal year (12 months ending September 30)</t>
  </si>
  <si>
    <t>interest D:</t>
  </si>
  <si>
    <t>CBO August 2014 baseline projections, by fiscal year (12 months ending September 30), from the applicable subfunction 901 budget subaccount.</t>
  </si>
  <si>
    <t>GDP A:</t>
  </si>
  <si>
    <t>Louis Johnston and Samuel H. Williamson, 'What Was the U.S. GDP Then?' MeasuringWorth, 2015: Calendar year GDP, after BEA revisions of July 2013; accessed 2-24-2015</t>
  </si>
  <si>
    <t>GDP B:</t>
  </si>
  <si>
    <t>Bureau of Economic Analysis (BEA): averaging calendar-year data to approximate fiscal year results.</t>
  </si>
  <si>
    <t>GDP C:</t>
  </si>
  <si>
    <t>OMB Historical Table 10.1, February 2015, by fiscal year (12 months ending September 30)</t>
  </si>
  <si>
    <t>GDP D:</t>
  </si>
  <si>
    <t>CBO 2015 economic assumptions, January 2015, by fiscal year (12 months ending September 30)</t>
  </si>
  <si>
    <t xml:space="preserve">Historical Statistics (Bureau of the Census) available at </t>
  </si>
  <si>
    <t>http://www2.census.gov/prod2/statcomp/documents/CT1970p2-01.pdf</t>
  </si>
  <si>
    <t xml:space="preserve">Historical Tables (OMB) available at </t>
  </si>
  <si>
    <t>http://www.whitehouse.gov/omb/budget/Historicals/</t>
  </si>
  <si>
    <t>Johnston &amp; Williamson available at</t>
  </si>
  <si>
    <t>http://www.measuringworth.com/usgdp/</t>
  </si>
  <si>
    <r>
      <t xml:space="preserve">Historical Statistics of the United States, colonial times to 1970, Part 2, Bicentennial Edition (Bureau of the Census), </t>
    </r>
    <r>
      <rPr>
        <b/>
        <sz val="11"/>
        <color indexed="8"/>
        <rFont val="Franklin Gothic Book"/>
        <family val="2"/>
      </rPr>
      <t>series Y 338</t>
    </r>
    <r>
      <rPr>
        <sz val="11"/>
        <color indexed="8"/>
        <rFont val="Franklin Gothic Book"/>
        <family val="2"/>
      </rPr>
      <t>, p 1104: through 1842, debt as of December 31; for 1843 on, debt as of June 30.</t>
    </r>
  </si>
  <si>
    <r>
      <t xml:space="preserve">Historical Statistics, </t>
    </r>
    <r>
      <rPr>
        <i/>
        <sz val="11"/>
        <color indexed="8"/>
        <rFont val="Franklin Gothic Book"/>
        <family val="2"/>
      </rPr>
      <t>op cit</t>
    </r>
    <r>
      <rPr>
        <sz val="11"/>
        <color indexed="8"/>
        <rFont val="Franklin Gothic Book"/>
        <family val="2"/>
      </rPr>
      <t xml:space="preserve">, </t>
    </r>
    <r>
      <rPr>
        <b/>
        <sz val="11"/>
        <color indexed="8"/>
        <rFont val="Franklin Gothic Book"/>
        <family val="2"/>
      </rPr>
      <t>series Y 461</t>
    </r>
    <r>
      <rPr>
        <sz val="11"/>
        <color indexed="8"/>
        <rFont val="Franklin Gothic Book"/>
        <family val="2"/>
      </rPr>
      <t>, pages 1114,5: through 1842, for years ending December 31; for 1843, for the 6-month period ending June 30, annualized; for 1844 on, for the 12 months ending June 30.</t>
    </r>
  </si>
  <si>
    <r>
      <t xml:space="preserve">CBPP calculations derived from Historical Tables, </t>
    </r>
    <r>
      <rPr>
        <i/>
        <sz val="11"/>
        <color indexed="8"/>
        <rFont val="Franklin Gothic Book"/>
        <family val="2"/>
      </rPr>
      <t>op cit</t>
    </r>
    <r>
      <rPr>
        <sz val="11"/>
        <color indexed="8"/>
        <rFont val="Franklin Gothic Book"/>
        <family val="2"/>
      </rPr>
      <t>, for 1940-2003: for 1940-1976, 12 months ending June 30; for 1977-2012, 12 months ending September 30.</t>
    </r>
  </si>
  <si>
    <r>
      <t xml:space="preserve">Historical Statistics, </t>
    </r>
    <r>
      <rPr>
        <i/>
        <sz val="11"/>
        <color indexed="8"/>
        <rFont val="Franklin Gothic Book"/>
        <family val="2"/>
      </rPr>
      <t>op cit</t>
    </r>
    <r>
      <rPr>
        <sz val="11"/>
        <color indexed="8"/>
        <rFont val="Franklin Gothic Book"/>
        <family val="2"/>
      </rPr>
      <t xml:space="preserve">, </t>
    </r>
    <r>
      <rPr>
        <b/>
        <sz val="11"/>
        <color indexed="8"/>
        <rFont val="Franklin Gothic Book"/>
        <family val="2"/>
      </rPr>
      <t>series Y 490</t>
    </r>
    <r>
      <rPr>
        <sz val="11"/>
        <color indexed="8"/>
        <rFont val="Franklin Gothic Book"/>
        <family val="2"/>
      </rPr>
      <t>, page 1116: debt held by the public as of June 30.</t>
    </r>
  </si>
  <si>
    <r>
      <t xml:space="preserve">Historical Statistics, </t>
    </r>
    <r>
      <rPr>
        <i/>
        <sz val="11"/>
        <color indexed="8"/>
        <rFont val="Franklin Gothic Book"/>
        <family val="2"/>
      </rPr>
      <t>op cit</t>
    </r>
    <r>
      <rPr>
        <sz val="11"/>
        <color indexed="8"/>
        <rFont val="Franklin Gothic Book"/>
        <family val="2"/>
      </rPr>
      <t xml:space="preserve">, </t>
    </r>
    <r>
      <rPr>
        <b/>
        <sz val="11"/>
        <color indexed="8"/>
        <rFont val="Franklin Gothic Book"/>
        <family val="2"/>
      </rPr>
      <t>series Y 485</t>
    </r>
    <r>
      <rPr>
        <sz val="11"/>
        <color indexed="8"/>
        <rFont val="Franklin Gothic Book"/>
        <family val="2"/>
      </rPr>
      <t>, page 1116: net interest for 12 months ending June 30.</t>
    </r>
  </si>
  <si>
    <r>
      <t xml:space="preserve">Historical Tables, Budget of the United States Government, FY 2014, </t>
    </r>
    <r>
      <rPr>
        <b/>
        <sz val="11"/>
        <color indexed="8"/>
        <rFont val="Franklin Gothic Book"/>
        <family val="2"/>
      </rPr>
      <t>Table 7.1</t>
    </r>
    <r>
      <rPr>
        <sz val="11"/>
        <color indexed="8"/>
        <rFont val="Franklin Gothic Book"/>
        <family val="2"/>
      </rPr>
      <t>, debt held by the public at end of the fiscal year: as of June 30 (through 1976) or September 30 (1977-2014)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</si>
</sst>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,##0.000"/>
    <numFmt numFmtId="166" formatCode="#,##0.0"/>
    <numFmt numFmtId="167" formatCode="0.0%"/>
    <numFmt numFmtId="168" formatCode="0.000%"/>
    <numFmt numFmtId="169" formatCode="0.0"/>
    <numFmt numFmtId="170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1"/>
      <color indexed="8"/>
      <name val="Franklin Gothic Book"/>
      <family val="2"/>
    </font>
    <font>
      <b/>
      <sz val="11"/>
      <color indexed="8"/>
      <name val="Franklin Gothic Book"/>
      <family val="2"/>
    </font>
    <font>
      <i/>
      <sz val="11"/>
      <color indexed="8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Franklin Gothic Book"/>
      <family val="2"/>
    </font>
    <font>
      <sz val="11"/>
      <color indexed="12"/>
      <name val="Franklin Gothic Book"/>
      <family val="2"/>
    </font>
    <font>
      <sz val="11"/>
      <color indexed="36"/>
      <name val="Franklin Gothic Book"/>
      <family val="2"/>
    </font>
    <font>
      <b/>
      <sz val="12"/>
      <color indexed="8"/>
      <name val="Franklin Gothic Book"/>
      <family val="2"/>
    </font>
    <font>
      <u val="single"/>
      <sz val="11"/>
      <color indexed="30"/>
      <name val="Franklin Gothic Book"/>
      <family val="2"/>
    </font>
    <font>
      <b/>
      <sz val="16"/>
      <color indexed="8"/>
      <name val="Franklin Gothic Boo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Franklin Gothic Book"/>
      <family val="2"/>
    </font>
    <font>
      <i/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sz val="11"/>
      <color rgb="FF0000FF"/>
      <name val="Franklin Gothic Book"/>
      <family val="2"/>
    </font>
    <font>
      <sz val="11"/>
      <color rgb="FF7030A0"/>
      <name val="Franklin Gothic Book"/>
      <family val="2"/>
    </font>
    <font>
      <b/>
      <sz val="12"/>
      <color theme="1"/>
      <name val="Franklin Gothic Book"/>
      <family val="2"/>
    </font>
    <font>
      <u val="single"/>
      <sz val="11"/>
      <color theme="10"/>
      <name val="Franklin Gothic Book"/>
      <family val="2"/>
    </font>
    <font>
      <b/>
      <sz val="16"/>
      <color theme="1"/>
      <name val="Franklin Gothic Book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0" fontId="54" fillId="34" borderId="0" xfId="0" applyFont="1" applyFill="1" applyAlignment="1">
      <alignment horizontal="center"/>
    </xf>
    <xf numFmtId="0" fontId="54" fillId="8" borderId="0" xfId="0" applyFont="1" applyFill="1" applyAlignment="1">
      <alignment horizontal="center"/>
    </xf>
    <xf numFmtId="0" fontId="54" fillId="35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33" borderId="0" xfId="0" applyFont="1" applyFill="1" applyBorder="1" applyAlignment="1">
      <alignment wrapText="1"/>
    </xf>
    <xf numFmtId="3" fontId="57" fillId="33" borderId="0" xfId="0" applyNumberFormat="1" applyFont="1" applyFill="1" applyAlignment="1">
      <alignment/>
    </xf>
    <xf numFmtId="3" fontId="57" fillId="0" borderId="0" xfId="0" applyNumberFormat="1" applyFont="1" applyFill="1" applyAlignment="1">
      <alignment/>
    </xf>
    <xf numFmtId="165" fontId="57" fillId="0" borderId="0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 horizontal="center" vertical="center" wrapText="1"/>
    </xf>
    <xf numFmtId="0" fontId="53" fillId="0" borderId="12" xfId="0" applyFont="1" applyFill="1" applyBorder="1" applyAlignment="1">
      <alignment/>
    </xf>
    <xf numFmtId="3" fontId="56" fillId="33" borderId="0" xfId="0" applyNumberFormat="1" applyFont="1" applyFill="1" applyAlignment="1">
      <alignment/>
    </xf>
    <xf numFmtId="167" fontId="9" fillId="33" borderId="12" xfId="60" applyNumberFormat="1" applyFont="1" applyFill="1" applyBorder="1" applyAlignment="1">
      <alignment/>
    </xf>
    <xf numFmtId="0" fontId="53" fillId="0" borderId="12" xfId="0" applyFont="1" applyBorder="1" applyAlignment="1">
      <alignment/>
    </xf>
    <xf numFmtId="0" fontId="53" fillId="0" borderId="0" xfId="0" applyFont="1" applyBorder="1" applyAlignment="1">
      <alignment/>
    </xf>
    <xf numFmtId="167" fontId="53" fillId="0" borderId="0" xfId="60" applyNumberFormat="1" applyFont="1" applyFill="1" applyAlignment="1">
      <alignment/>
    </xf>
    <xf numFmtId="167" fontId="9" fillId="33" borderId="12" xfId="0" applyNumberFormat="1" applyFont="1" applyFill="1" applyBorder="1" applyAlignment="1">
      <alignment/>
    </xf>
    <xf numFmtId="167" fontId="53" fillId="0" borderId="12" xfId="0" applyNumberFormat="1" applyFont="1" applyBorder="1" applyAlignment="1">
      <alignment/>
    </xf>
    <xf numFmtId="168" fontId="53" fillId="0" borderId="0" xfId="0" applyNumberFormat="1" applyFont="1" applyBorder="1" applyAlignment="1">
      <alignment/>
    </xf>
    <xf numFmtId="10" fontId="53" fillId="0" borderId="0" xfId="0" applyNumberFormat="1" applyFont="1" applyAlignment="1">
      <alignment/>
    </xf>
    <xf numFmtId="167" fontId="9" fillId="0" borderId="12" xfId="0" applyNumberFormat="1" applyFont="1" applyFill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167" fontId="53" fillId="0" borderId="10" xfId="60" applyNumberFormat="1" applyFont="1" applyFill="1" applyBorder="1" applyAlignment="1">
      <alignment/>
    </xf>
    <xf numFmtId="167" fontId="9" fillId="33" borderId="13" xfId="0" applyNumberFormat="1" applyFont="1" applyFill="1" applyBorder="1" applyAlignment="1">
      <alignment/>
    </xf>
    <xf numFmtId="3" fontId="56" fillId="33" borderId="10" xfId="0" applyNumberFormat="1" applyFont="1" applyFill="1" applyBorder="1" applyAlignment="1">
      <alignment/>
    </xf>
    <xf numFmtId="3" fontId="57" fillId="33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65" fontId="57" fillId="0" borderId="10" xfId="0" applyNumberFormat="1" applyFont="1" applyFill="1" applyBorder="1" applyAlignment="1">
      <alignment horizontal="right" vertical="center" wrapText="1"/>
    </xf>
    <xf numFmtId="167" fontId="9" fillId="33" borderId="13" xfId="60" applyNumberFormat="1" applyFont="1" applyFill="1" applyBorder="1" applyAlignment="1">
      <alignment/>
    </xf>
    <xf numFmtId="167" fontId="53" fillId="0" borderId="13" xfId="0" applyNumberFormat="1" applyFont="1" applyBorder="1" applyAlignment="1">
      <alignment/>
    </xf>
    <xf numFmtId="3" fontId="9" fillId="33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67" fontId="53" fillId="33" borderId="12" xfId="60" applyNumberFormat="1" applyFont="1" applyFill="1" applyBorder="1" applyAlignment="1">
      <alignment/>
    </xf>
    <xf numFmtId="166" fontId="57" fillId="0" borderId="0" xfId="0" applyNumberFormat="1" applyFont="1" applyFill="1" applyBorder="1" applyAlignment="1">
      <alignment horizontal="right" vertical="center" wrapText="1"/>
    </xf>
    <xf numFmtId="3" fontId="56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169" fontId="56" fillId="34" borderId="10" xfId="0" applyNumberFormat="1" applyFont="1" applyFill="1" applyBorder="1" applyAlignment="1">
      <alignment/>
    </xf>
    <xf numFmtId="166" fontId="57" fillId="34" borderId="10" xfId="0" applyNumberFormat="1" applyFont="1" applyFill="1" applyBorder="1" applyAlignment="1">
      <alignment/>
    </xf>
    <xf numFmtId="169" fontId="56" fillId="0" borderId="10" xfId="0" applyNumberFormat="1" applyFont="1" applyFill="1" applyBorder="1" applyAlignment="1">
      <alignment/>
    </xf>
    <xf numFmtId="166" fontId="57" fillId="0" borderId="14" xfId="0" applyNumberFormat="1" applyFont="1" applyFill="1" applyBorder="1" applyAlignment="1">
      <alignment horizontal="right" vertical="center" wrapText="1"/>
    </xf>
    <xf numFmtId="169" fontId="56" fillId="34" borderId="0" xfId="0" applyNumberFormat="1" applyFont="1" applyFill="1" applyAlignment="1">
      <alignment/>
    </xf>
    <xf numFmtId="169" fontId="53" fillId="34" borderId="0" xfId="0" applyNumberFormat="1" applyFont="1" applyFill="1" applyAlignment="1">
      <alignment/>
    </xf>
    <xf numFmtId="169" fontId="56" fillId="0" borderId="0" xfId="0" applyNumberFormat="1" applyFont="1" applyFill="1" applyAlignment="1">
      <alignment/>
    </xf>
    <xf numFmtId="169" fontId="57" fillId="0" borderId="0" xfId="0" applyNumberFormat="1" applyFont="1" applyAlignment="1">
      <alignment/>
    </xf>
    <xf numFmtId="167" fontId="9" fillId="34" borderId="12" xfId="60" applyNumberFormat="1" applyFont="1" applyFill="1" applyBorder="1" applyAlignment="1">
      <alignment/>
    </xf>
    <xf numFmtId="169" fontId="57" fillId="8" borderId="0" xfId="0" applyNumberFormat="1" applyFont="1" applyFill="1" applyAlignment="1">
      <alignment/>
    </xf>
    <xf numFmtId="0" fontId="53" fillId="0" borderId="15" xfId="0" applyFont="1" applyBorder="1" applyAlignment="1">
      <alignment/>
    </xf>
    <xf numFmtId="3" fontId="58" fillId="0" borderId="15" xfId="0" applyNumberFormat="1" applyFont="1" applyBorder="1" applyAlignment="1">
      <alignment/>
    </xf>
    <xf numFmtId="0" fontId="53" fillId="0" borderId="15" xfId="0" applyFont="1" applyFill="1" applyBorder="1" applyAlignment="1">
      <alignment/>
    </xf>
    <xf numFmtId="167" fontId="9" fillId="34" borderId="15" xfId="0" applyNumberFormat="1" applyFont="1" applyFill="1" applyBorder="1" applyAlignment="1">
      <alignment/>
    </xf>
    <xf numFmtId="167" fontId="9" fillId="34" borderId="13" xfId="0" applyNumberFormat="1" applyFont="1" applyFill="1" applyBorder="1" applyAlignment="1">
      <alignment/>
    </xf>
    <xf numFmtId="0" fontId="56" fillId="0" borderId="15" xfId="0" applyFont="1" applyBorder="1" applyAlignment="1">
      <alignment/>
    </xf>
    <xf numFmtId="169" fontId="56" fillId="8" borderId="15" xfId="0" applyNumberFormat="1" applyFont="1" applyFill="1" applyBorder="1" applyAlignment="1">
      <alignment/>
    </xf>
    <xf numFmtId="169" fontId="57" fillId="0" borderId="15" xfId="0" applyNumberFormat="1" applyFont="1" applyBorder="1" applyAlignment="1">
      <alignment/>
    </xf>
    <xf numFmtId="167" fontId="9" fillId="8" borderId="16" xfId="60" applyNumberFormat="1" applyFont="1" applyFill="1" applyBorder="1" applyAlignment="1">
      <alignment/>
    </xf>
    <xf numFmtId="166" fontId="53" fillId="0" borderId="0" xfId="0" applyNumberFormat="1" applyFont="1" applyBorder="1" applyAlignment="1">
      <alignment/>
    </xf>
    <xf numFmtId="166" fontId="56" fillId="0" borderId="0" xfId="0" applyNumberFormat="1" applyFont="1" applyAlignment="1">
      <alignment/>
    </xf>
    <xf numFmtId="170" fontId="9" fillId="0" borderId="0" xfId="0" applyNumberFormat="1" applyFont="1" applyFill="1" applyBorder="1" applyAlignment="1">
      <alignment/>
    </xf>
    <xf numFmtId="3" fontId="58" fillId="0" borderId="0" xfId="0" applyNumberFormat="1" applyFont="1" applyAlignment="1">
      <alignment/>
    </xf>
    <xf numFmtId="169" fontId="58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10" fontId="53" fillId="0" borderId="0" xfId="60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167" fontId="9" fillId="8" borderId="12" xfId="0" applyNumberFormat="1" applyFont="1" applyFill="1" applyBorder="1" applyAlignment="1">
      <alignment/>
    </xf>
    <xf numFmtId="169" fontId="56" fillId="8" borderId="0" xfId="0" applyNumberFormat="1" applyFont="1" applyFill="1" applyAlignment="1">
      <alignment/>
    </xf>
    <xf numFmtId="1" fontId="57" fillId="0" borderId="0" xfId="0" applyNumberFormat="1" applyFont="1" applyAlignment="1">
      <alignment/>
    </xf>
    <xf numFmtId="167" fontId="9" fillId="8" borderId="12" xfId="60" applyNumberFormat="1" applyFont="1" applyFill="1" applyBorder="1" applyAlignment="1">
      <alignment/>
    </xf>
    <xf numFmtId="3" fontId="57" fillId="0" borderId="0" xfId="0" applyNumberFormat="1" applyFont="1" applyAlignment="1">
      <alignment/>
    </xf>
    <xf numFmtId="169" fontId="56" fillId="8" borderId="0" xfId="0" applyNumberFormat="1" applyFont="1" applyFill="1" applyBorder="1" applyAlignment="1">
      <alignment/>
    </xf>
    <xf numFmtId="3" fontId="58" fillId="0" borderId="0" xfId="0" applyNumberFormat="1" applyFont="1" applyBorder="1" applyAlignment="1">
      <alignment/>
    </xf>
    <xf numFmtId="3" fontId="56" fillId="8" borderId="0" xfId="0" applyNumberFormat="1" applyFont="1" applyFill="1" applyAlignment="1">
      <alignment/>
    </xf>
    <xf numFmtId="0" fontId="58" fillId="0" borderId="0" xfId="0" applyFont="1" applyBorder="1" applyAlignment="1">
      <alignment/>
    </xf>
    <xf numFmtId="3" fontId="56" fillId="0" borderId="10" xfId="0" applyNumberFormat="1" applyFont="1" applyBorder="1" applyAlignment="1">
      <alignment/>
    </xf>
    <xf numFmtId="167" fontId="9" fillId="0" borderId="10" xfId="0" applyNumberFormat="1" applyFont="1" applyFill="1" applyBorder="1" applyAlignment="1">
      <alignment/>
    </xf>
    <xf numFmtId="167" fontId="9" fillId="8" borderId="13" xfId="0" applyNumberFormat="1" applyFont="1" applyFill="1" applyBorder="1" applyAlignment="1">
      <alignment/>
    </xf>
    <xf numFmtId="3" fontId="56" fillId="8" borderId="10" xfId="0" applyNumberFormat="1" applyFont="1" applyFill="1" applyBorder="1" applyAlignment="1">
      <alignment/>
    </xf>
    <xf numFmtId="3" fontId="57" fillId="0" borderId="14" xfId="0" applyNumberFormat="1" applyFont="1" applyBorder="1" applyAlignment="1">
      <alignment/>
    </xf>
    <xf numFmtId="167" fontId="9" fillId="8" borderId="13" xfId="60" applyNumberFormat="1" applyFont="1" applyFill="1" applyBorder="1" applyAlignment="1">
      <alignment/>
    </xf>
    <xf numFmtId="167" fontId="53" fillId="36" borderId="0" xfId="60" applyNumberFormat="1" applyFont="1" applyFill="1" applyBorder="1" applyAlignment="1">
      <alignment/>
    </xf>
    <xf numFmtId="167" fontId="9" fillId="36" borderId="12" xfId="60" applyNumberFormat="1" applyFont="1" applyFill="1" applyBorder="1" applyAlignment="1">
      <alignment/>
    </xf>
    <xf numFmtId="3" fontId="57" fillId="0" borderId="0" xfId="60" applyNumberFormat="1" applyFont="1" applyFill="1" applyBorder="1" applyAlignment="1">
      <alignment/>
    </xf>
    <xf numFmtId="3" fontId="56" fillId="8" borderId="0" xfId="0" applyNumberFormat="1" applyFont="1" applyFill="1" applyBorder="1" applyAlignment="1">
      <alignment/>
    </xf>
    <xf numFmtId="166" fontId="56" fillId="0" borderId="0" xfId="56" applyNumberFormat="1" applyFont="1" applyFill="1" applyBorder="1" applyAlignment="1" applyProtection="1">
      <alignment horizontal="right" wrapText="1"/>
      <protection/>
    </xf>
    <xf numFmtId="1" fontId="58" fillId="0" borderId="0" xfId="0" applyNumberFormat="1" applyFont="1" applyFill="1" applyBorder="1" applyAlignment="1">
      <alignment/>
    </xf>
    <xf numFmtId="3" fontId="57" fillId="0" borderId="0" xfId="57" applyNumberFormat="1" applyFont="1" applyFill="1" applyBorder="1" applyAlignment="1">
      <alignment horizontal="right" wrapText="1"/>
      <protection/>
    </xf>
    <xf numFmtId="0" fontId="53" fillId="0" borderId="0" xfId="0" applyFont="1" applyFill="1" applyBorder="1" applyAlignment="1">
      <alignment/>
    </xf>
    <xf numFmtId="3" fontId="57" fillId="35" borderId="10" xfId="60" applyNumberFormat="1" applyFont="1" applyFill="1" applyBorder="1" applyAlignment="1">
      <alignment/>
    </xf>
    <xf numFmtId="1" fontId="58" fillId="0" borderId="10" xfId="0" applyNumberFormat="1" applyFont="1" applyFill="1" applyBorder="1" applyAlignment="1">
      <alignment/>
    </xf>
    <xf numFmtId="167" fontId="9" fillId="35" borderId="13" xfId="0" applyNumberFormat="1" applyFont="1" applyFill="1" applyBorder="1" applyAlignment="1">
      <alignment/>
    </xf>
    <xf numFmtId="3" fontId="57" fillId="0" borderId="10" xfId="57" applyNumberFormat="1" applyFont="1" applyFill="1" applyBorder="1" applyAlignment="1">
      <alignment horizontal="right" wrapText="1"/>
      <protection/>
    </xf>
    <xf numFmtId="3" fontId="10" fillId="0" borderId="0" xfId="0" applyNumberFormat="1" applyFont="1" applyFill="1" applyAlignment="1">
      <alignment horizontal="right" wrapText="1"/>
    </xf>
    <xf numFmtId="3" fontId="10" fillId="0" borderId="0" xfId="57" applyNumberFormat="1" applyFont="1" applyFill="1" applyAlignment="1">
      <alignment horizontal="right" wrapText="1"/>
      <protection/>
    </xf>
    <xf numFmtId="167" fontId="9" fillId="35" borderId="12" xfId="0" applyNumberFormat="1" applyFont="1" applyFill="1" applyBorder="1" applyAlignment="1">
      <alignment/>
    </xf>
    <xf numFmtId="3" fontId="56" fillId="0" borderId="0" xfId="0" applyNumberFormat="1" applyFont="1" applyAlignment="1">
      <alignment/>
    </xf>
    <xf numFmtId="167" fontId="9" fillId="35" borderId="12" xfId="60" applyNumberFormat="1" applyFont="1" applyFill="1" applyBorder="1" applyAlignment="1">
      <alignment/>
    </xf>
    <xf numFmtId="167" fontId="9" fillId="35" borderId="17" xfId="0" applyNumberFormat="1" applyFont="1" applyFill="1" applyBorder="1" applyAlignment="1">
      <alignment/>
    </xf>
    <xf numFmtId="167" fontId="9" fillId="35" borderId="17" xfId="60" applyNumberFormat="1" applyFont="1" applyFill="1" applyBorder="1" applyAlignment="1">
      <alignment/>
    </xf>
    <xf numFmtId="167" fontId="53" fillId="0" borderId="17" xfId="0" applyNumberFormat="1" applyFont="1" applyBorder="1" applyAlignment="1">
      <alignment/>
    </xf>
    <xf numFmtId="3" fontId="53" fillId="0" borderId="0" xfId="0" applyNumberFormat="1" applyFont="1" applyAlignment="1">
      <alignment/>
    </xf>
    <xf numFmtId="3" fontId="53" fillId="0" borderId="0" xfId="60" applyNumberFormat="1" applyFont="1" applyFill="1" applyBorder="1" applyAlignment="1">
      <alignment/>
    </xf>
    <xf numFmtId="10" fontId="53" fillId="0" borderId="0" xfId="60" applyNumberFormat="1" applyFont="1" applyBorder="1" applyAlignment="1">
      <alignment/>
    </xf>
    <xf numFmtId="3" fontId="56" fillId="0" borderId="0" xfId="57" applyNumberFormat="1" applyFont="1" applyFill="1" applyAlignment="1">
      <alignment horizontal="right" wrapText="1"/>
      <protection/>
    </xf>
    <xf numFmtId="0" fontId="59" fillId="0" borderId="0" xfId="0" applyFont="1" applyAlignment="1">
      <alignment/>
    </xf>
    <xf numFmtId="0" fontId="53" fillId="37" borderId="0" xfId="0" applyFont="1" applyFill="1" applyAlignment="1">
      <alignment/>
    </xf>
    <xf numFmtId="0" fontId="53" fillId="0" borderId="0" xfId="0" applyFont="1" applyFill="1" applyBorder="1" applyAlignment="1">
      <alignment vertical="center"/>
    </xf>
    <xf numFmtId="0" fontId="53" fillId="34" borderId="0" xfId="0" applyFont="1" applyFill="1" applyAlignment="1">
      <alignment/>
    </xf>
    <xf numFmtId="0" fontId="53" fillId="8" borderId="0" xfId="0" applyFont="1" applyFill="1" applyAlignment="1">
      <alignment/>
    </xf>
    <xf numFmtId="0" fontId="53" fillId="35" borderId="0" xfId="0" applyFont="1" applyFill="1" applyAlignment="1">
      <alignment/>
    </xf>
    <xf numFmtId="0" fontId="54" fillId="0" borderId="0" xfId="0" applyFont="1" applyAlignment="1">
      <alignment/>
    </xf>
    <xf numFmtId="0" fontId="60" fillId="0" borderId="0" xfId="52" applyFont="1" applyAlignment="1">
      <alignment/>
    </xf>
    <xf numFmtId="0" fontId="60" fillId="38" borderId="18" xfId="52" applyFont="1" applyFill="1" applyBorder="1" applyAlignment="1">
      <alignment vertical="center"/>
    </xf>
    <xf numFmtId="168" fontId="53" fillId="0" borderId="0" xfId="0" applyNumberFormat="1" applyFont="1" applyAlignment="1">
      <alignment/>
    </xf>
    <xf numFmtId="169" fontId="54" fillId="0" borderId="0" xfId="0" applyNumberFormat="1" applyFont="1" applyFill="1" applyAlignment="1">
      <alignment/>
    </xf>
    <xf numFmtId="0" fontId="53" fillId="33" borderId="19" xfId="0" applyFont="1" applyFill="1" applyBorder="1" applyAlignment="1">
      <alignment horizontal="center" wrapText="1"/>
    </xf>
    <xf numFmtId="0" fontId="53" fillId="34" borderId="19" xfId="0" applyFont="1" applyFill="1" applyBorder="1" applyAlignment="1">
      <alignment horizontal="center" wrapText="1"/>
    </xf>
    <xf numFmtId="0" fontId="53" fillId="8" borderId="19" xfId="0" applyFont="1" applyFill="1" applyBorder="1" applyAlignment="1">
      <alignment horizontal="center" wrapText="1"/>
    </xf>
    <xf numFmtId="0" fontId="53" fillId="35" borderId="19" xfId="0" applyFont="1" applyFill="1" applyBorder="1" applyAlignment="1">
      <alignment horizontal="center" wrapText="1"/>
    </xf>
    <xf numFmtId="0" fontId="53" fillId="0" borderId="20" xfId="0" applyFont="1" applyFill="1" applyBorder="1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33" borderId="19" xfId="0" applyFont="1" applyFill="1" applyBorder="1" applyAlignment="1">
      <alignment horizontal="center" wrapText="1"/>
    </xf>
    <xf numFmtId="0" fontId="54" fillId="34" borderId="19" xfId="0" applyFont="1" applyFill="1" applyBorder="1" applyAlignment="1">
      <alignment horizontal="center" wrapText="1"/>
    </xf>
    <xf numFmtId="0" fontId="61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166" fontId="56" fillId="33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166" fontId="56" fillId="33" borderId="10" xfId="0" applyNumberFormat="1" applyFont="1" applyFill="1" applyBorder="1" applyAlignment="1">
      <alignment/>
    </xf>
    <xf numFmtId="166" fontId="56" fillId="36" borderId="0" xfId="0" applyNumberFormat="1" applyFont="1" applyFill="1" applyAlignment="1">
      <alignment/>
    </xf>
    <xf numFmtId="3" fontId="56" fillId="33" borderId="0" xfId="0" applyNumberFormat="1" applyFont="1" applyFill="1" applyAlignment="1">
      <alignment/>
    </xf>
    <xf numFmtId="3" fontId="56" fillId="33" borderId="10" xfId="0" applyNumberFormat="1" applyFont="1" applyFill="1" applyBorder="1" applyAlignment="1">
      <alignment/>
    </xf>
    <xf numFmtId="3" fontId="56" fillId="34" borderId="10" xfId="0" applyNumberFormat="1" applyFont="1" applyFill="1" applyBorder="1" applyAlignment="1">
      <alignment/>
    </xf>
    <xf numFmtId="169" fontId="56" fillId="34" borderId="15" xfId="0" applyNumberFormat="1" applyFont="1" applyFill="1" applyBorder="1" applyAlignment="1">
      <alignment/>
    </xf>
    <xf numFmtId="166" fontId="56" fillId="34" borderId="15" xfId="0" applyNumberFormat="1" applyFont="1" applyFill="1" applyBorder="1" applyAlignment="1">
      <alignment/>
    </xf>
    <xf numFmtId="3" fontId="56" fillId="8" borderId="15" xfId="0" applyNumberFormat="1" applyFont="1" applyFill="1" applyBorder="1" applyAlignment="1">
      <alignment/>
    </xf>
    <xf numFmtId="1" fontId="56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census.gov/prod2/statcomp/documents/CT1970p2-01.pdf" TargetMode="External" /><Relationship Id="rId2" Type="http://schemas.openxmlformats.org/officeDocument/2006/relationships/hyperlink" Target="http://www.whitehouse.gov/omb/budget/Historicals/" TargetMode="External" /><Relationship Id="rId3" Type="http://schemas.openxmlformats.org/officeDocument/2006/relationships/hyperlink" Target="http://www.measuringworth.com/usgdp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I267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V1"/>
    </sheetView>
  </sheetViews>
  <sheetFormatPr defaultColWidth="9.140625" defaultRowHeight="15"/>
  <cols>
    <col min="1" max="1" width="6.7109375" style="1" customWidth="1"/>
    <col min="2" max="5" width="10.7109375" style="1" customWidth="1"/>
    <col min="6" max="6" width="11.7109375" style="1" customWidth="1"/>
    <col min="7" max="10" width="10.7109375" style="1" customWidth="1"/>
    <col min="11" max="11" width="12.28125" style="1" customWidth="1"/>
    <col min="12" max="12" width="2.7109375" style="1" customWidth="1"/>
    <col min="13" max="13" width="10.7109375" style="1" customWidth="1"/>
    <col min="14" max="14" width="12.7109375" style="1" customWidth="1"/>
    <col min="15" max="15" width="10.7109375" style="1" customWidth="1"/>
    <col min="16" max="16" width="12.7109375" style="1" customWidth="1"/>
    <col min="17" max="20" width="10.7109375" style="1" customWidth="1"/>
    <col min="21" max="21" width="2.7109375" style="1" customWidth="1"/>
    <col min="22" max="23" width="10.7109375" style="1" customWidth="1"/>
    <col min="24" max="16384" width="9.140625" style="1" customWidth="1"/>
  </cols>
  <sheetData>
    <row r="1" spans="1:25" ht="2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2"/>
      <c r="X1" s="2"/>
      <c r="Y1" s="2"/>
    </row>
    <row r="2" spans="1:23" ht="15.7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2"/>
    </row>
    <row r="3" spans="2:19" ht="16.5" thickBot="1">
      <c r="B3" s="3" t="s">
        <v>2</v>
      </c>
      <c r="C3" s="3" t="s">
        <v>2</v>
      </c>
      <c r="D3" s="4" t="s">
        <v>3</v>
      </c>
      <c r="E3" s="4" t="s">
        <v>3</v>
      </c>
      <c r="F3" s="5" t="s">
        <v>2</v>
      </c>
      <c r="G3" s="5" t="s">
        <v>2</v>
      </c>
      <c r="H3" s="6" t="s">
        <v>3</v>
      </c>
      <c r="I3" s="6" t="s">
        <v>3</v>
      </c>
      <c r="J3" s="7"/>
      <c r="M3" s="3" t="s">
        <v>2</v>
      </c>
      <c r="N3" s="3" t="s">
        <v>2</v>
      </c>
      <c r="O3" s="4" t="s">
        <v>3</v>
      </c>
      <c r="P3" s="4" t="s">
        <v>3</v>
      </c>
      <c r="Q3" s="5" t="s">
        <v>3</v>
      </c>
      <c r="R3" s="6" t="s">
        <v>3</v>
      </c>
      <c r="S3" s="7" t="s">
        <v>3</v>
      </c>
    </row>
    <row r="4" spans="2:23" ht="63.75" thickBot="1">
      <c r="B4" s="124" t="s">
        <v>4</v>
      </c>
      <c r="C4" s="124" t="s">
        <v>5</v>
      </c>
      <c r="D4" s="125" t="s">
        <v>6</v>
      </c>
      <c r="E4" s="125" t="s">
        <v>7</v>
      </c>
      <c r="F4" s="126" t="s">
        <v>8</v>
      </c>
      <c r="G4" s="126" t="s">
        <v>9</v>
      </c>
      <c r="H4" s="127" t="s">
        <v>10</v>
      </c>
      <c r="I4" s="127" t="s">
        <v>11</v>
      </c>
      <c r="J4" s="128" t="s">
        <v>12</v>
      </c>
      <c r="K4" s="129" t="s">
        <v>13</v>
      </c>
      <c r="L4" s="130"/>
      <c r="M4" s="124" t="s">
        <v>14</v>
      </c>
      <c r="N4" s="131" t="s">
        <v>15</v>
      </c>
      <c r="O4" s="132" t="s">
        <v>16</v>
      </c>
      <c r="P4" s="132" t="s">
        <v>15</v>
      </c>
      <c r="Q4" s="126" t="s">
        <v>17</v>
      </c>
      <c r="R4" s="127" t="s">
        <v>18</v>
      </c>
      <c r="S4" s="128" t="s">
        <v>19</v>
      </c>
      <c r="T4" s="129" t="s">
        <v>20</v>
      </c>
      <c r="U4" s="130"/>
      <c r="V4" s="129" t="s">
        <v>21</v>
      </c>
      <c r="W4" s="9"/>
    </row>
    <row r="5" spans="1:23" ht="15.75">
      <c r="A5" s="10">
        <v>1790</v>
      </c>
      <c r="B5" s="11"/>
      <c r="C5" s="11"/>
      <c r="D5" s="11"/>
      <c r="E5" s="11"/>
      <c r="F5" s="11"/>
      <c r="G5" s="11"/>
      <c r="H5" s="11"/>
      <c r="I5" s="11"/>
      <c r="J5" s="11"/>
      <c r="K5" s="12"/>
      <c r="L5" s="8"/>
      <c r="M5" s="13">
        <v>189</v>
      </c>
      <c r="N5" s="14">
        <f>+M5</f>
        <v>189</v>
      </c>
      <c r="O5" s="15"/>
      <c r="P5" s="15"/>
      <c r="Q5" s="11"/>
      <c r="R5" s="11"/>
      <c r="S5" s="16">
        <f>+N5/1000</f>
        <v>0.189</v>
      </c>
      <c r="T5" s="17"/>
      <c r="U5" s="8"/>
      <c r="V5" s="17"/>
      <c r="W5" s="9"/>
    </row>
    <row r="6" spans="1:23" ht="15.75">
      <c r="A6" s="1">
        <f>+A5+1</f>
        <v>1791</v>
      </c>
      <c r="B6" s="135">
        <v>77.2</v>
      </c>
      <c r="C6" s="136"/>
      <c r="D6" s="2"/>
      <c r="E6" s="2"/>
      <c r="F6" s="2"/>
      <c r="G6" s="2"/>
      <c r="H6" s="2"/>
      <c r="I6" s="2"/>
      <c r="J6" s="2"/>
      <c r="K6" s="18"/>
      <c r="M6" s="19">
        <v>206</v>
      </c>
      <c r="N6" s="14">
        <f>+M6</f>
        <v>206</v>
      </c>
      <c r="O6" s="15"/>
      <c r="P6" s="15"/>
      <c r="S6" s="16">
        <f aca="true" t="shared" si="0" ref="S6:S69">+N6/1000</f>
        <v>0.206</v>
      </c>
      <c r="T6" s="20">
        <f>+S6/S5-1</f>
        <v>0.08994708994708978</v>
      </c>
      <c r="V6" s="21"/>
      <c r="W6" s="22"/>
    </row>
    <row r="7" spans="1:24" ht="15.75">
      <c r="A7" s="1">
        <f>+A6+1</f>
        <v>1792</v>
      </c>
      <c r="B7" s="135">
        <v>80.4</v>
      </c>
      <c r="C7" s="135">
        <v>3.202</v>
      </c>
      <c r="D7" s="2"/>
      <c r="E7" s="2"/>
      <c r="F7" s="2"/>
      <c r="G7" s="2"/>
      <c r="H7" s="2"/>
      <c r="I7" s="2"/>
      <c r="J7" s="23">
        <f>+C7/(AVERAGE(B6,B7))</f>
        <v>0.04063451776649746</v>
      </c>
      <c r="K7" s="24">
        <f>+J7/(1-J7/2)</f>
        <v>0.04147722120752859</v>
      </c>
      <c r="M7" s="19">
        <v>225</v>
      </c>
      <c r="N7" s="14">
        <f aca="true" t="shared" si="1" ref="N7:N57">+M7</f>
        <v>225</v>
      </c>
      <c r="O7" s="15"/>
      <c r="P7" s="15"/>
      <c r="S7" s="16">
        <f t="shared" si="0"/>
        <v>0.225</v>
      </c>
      <c r="T7" s="20">
        <f>+S7/S6-1</f>
        <v>0.09223300970873805</v>
      </c>
      <c r="V7" s="25">
        <f aca="true" t="shared" si="2" ref="V7:V70">+K7-T7</f>
        <v>-0.05075578850120945</v>
      </c>
      <c r="W7" s="26"/>
      <c r="X7" s="27"/>
    </row>
    <row r="8" spans="1:24" ht="15.75">
      <c r="A8" s="1">
        <f aca="true" t="shared" si="3" ref="A8:A71">+A7+1</f>
        <v>1793</v>
      </c>
      <c r="B8" s="135">
        <v>78.4</v>
      </c>
      <c r="C8" s="135">
        <v>2.772</v>
      </c>
      <c r="D8" s="2"/>
      <c r="E8" s="2"/>
      <c r="F8" s="2"/>
      <c r="G8" s="2"/>
      <c r="H8" s="2"/>
      <c r="I8" s="2"/>
      <c r="J8" s="23">
        <f aca="true" t="shared" si="4" ref="J8:J49">+C8/(AVERAGE(B7,B8))</f>
        <v>0.03491183879093199</v>
      </c>
      <c r="K8" s="24">
        <f aca="true" t="shared" si="5" ref="K8:K49">+J8/(1-J8/2)</f>
        <v>0.03553208398492578</v>
      </c>
      <c r="M8" s="19">
        <v>251</v>
      </c>
      <c r="N8" s="14">
        <f t="shared" si="1"/>
        <v>251</v>
      </c>
      <c r="O8" s="15"/>
      <c r="P8" s="15"/>
      <c r="S8" s="16">
        <f t="shared" si="0"/>
        <v>0.251</v>
      </c>
      <c r="T8" s="20">
        <f aca="true" t="shared" si="6" ref="T8:T57">+S8/S7-1</f>
        <v>0.11555555555555563</v>
      </c>
      <c r="V8" s="25">
        <f t="shared" si="2"/>
        <v>-0.08002347157062986</v>
      </c>
      <c r="W8" s="26"/>
      <c r="X8" s="27"/>
    </row>
    <row r="9" spans="1:24" ht="15.75">
      <c r="A9" s="1">
        <f t="shared" si="3"/>
        <v>1794</v>
      </c>
      <c r="B9" s="135">
        <v>80.7</v>
      </c>
      <c r="C9" s="135">
        <v>3.49</v>
      </c>
      <c r="D9" s="2"/>
      <c r="E9" s="2"/>
      <c r="F9" s="2"/>
      <c r="G9" s="2"/>
      <c r="H9" s="2"/>
      <c r="I9" s="2"/>
      <c r="J9" s="23">
        <f t="shared" si="4"/>
        <v>0.043871778755499684</v>
      </c>
      <c r="K9" s="24">
        <f t="shared" si="5"/>
        <v>0.04485572906625538</v>
      </c>
      <c r="M9" s="19">
        <v>315</v>
      </c>
      <c r="N9" s="14">
        <f t="shared" si="1"/>
        <v>315</v>
      </c>
      <c r="O9" s="15"/>
      <c r="P9" s="15"/>
      <c r="S9" s="16">
        <f t="shared" si="0"/>
        <v>0.315</v>
      </c>
      <c r="T9" s="20">
        <f t="shared" si="6"/>
        <v>0.2549800796812749</v>
      </c>
      <c r="V9" s="25">
        <f t="shared" si="2"/>
        <v>-0.21012435061501952</v>
      </c>
      <c r="W9" s="26"/>
      <c r="X9" s="27"/>
    </row>
    <row r="10" spans="1:24" ht="15.75">
      <c r="A10" s="1">
        <f t="shared" si="3"/>
        <v>1795</v>
      </c>
      <c r="B10" s="135">
        <v>83.8</v>
      </c>
      <c r="C10" s="135">
        <v>3.189</v>
      </c>
      <c r="D10" s="2"/>
      <c r="E10" s="2"/>
      <c r="F10" s="2"/>
      <c r="G10" s="2"/>
      <c r="H10" s="2"/>
      <c r="I10" s="2"/>
      <c r="J10" s="23">
        <f t="shared" si="4"/>
        <v>0.038772036474164134</v>
      </c>
      <c r="K10" s="24">
        <f t="shared" si="5"/>
        <v>0.03953853116030525</v>
      </c>
      <c r="M10" s="19">
        <v>383</v>
      </c>
      <c r="N10" s="14">
        <f t="shared" si="1"/>
        <v>383</v>
      </c>
      <c r="O10" s="15"/>
      <c r="P10" s="15"/>
      <c r="S10" s="16">
        <f t="shared" si="0"/>
        <v>0.383</v>
      </c>
      <c r="T10" s="20">
        <f t="shared" si="6"/>
        <v>0.215873015873016</v>
      </c>
      <c r="V10" s="25">
        <f t="shared" si="2"/>
        <v>-0.17633448471271074</v>
      </c>
      <c r="W10" s="26"/>
      <c r="X10" s="27"/>
    </row>
    <row r="11" spans="1:24" ht="15.75">
      <c r="A11" s="1">
        <f t="shared" si="3"/>
        <v>1796</v>
      </c>
      <c r="B11" s="135">
        <v>82.1</v>
      </c>
      <c r="C11" s="135">
        <v>3.195</v>
      </c>
      <c r="D11" s="2"/>
      <c r="E11" s="2"/>
      <c r="F11" s="2"/>
      <c r="G11" s="2"/>
      <c r="H11" s="2"/>
      <c r="I11" s="2"/>
      <c r="J11" s="23">
        <f t="shared" si="4"/>
        <v>0.03851717902350814</v>
      </c>
      <c r="K11" s="24">
        <f t="shared" si="5"/>
        <v>0.03927353185212501</v>
      </c>
      <c r="M11" s="19">
        <v>417</v>
      </c>
      <c r="N11" s="14">
        <f t="shared" si="1"/>
        <v>417</v>
      </c>
      <c r="O11" s="15"/>
      <c r="P11" s="15"/>
      <c r="S11" s="16">
        <f t="shared" si="0"/>
        <v>0.417</v>
      </c>
      <c r="T11" s="20">
        <f t="shared" si="6"/>
        <v>0.08877284595300261</v>
      </c>
      <c r="V11" s="25">
        <f t="shared" si="2"/>
        <v>-0.0494993141008776</v>
      </c>
      <c r="W11" s="26"/>
      <c r="X11" s="27"/>
    </row>
    <row r="12" spans="1:24" ht="15.75">
      <c r="A12" s="1">
        <f t="shared" si="3"/>
        <v>1797</v>
      </c>
      <c r="B12" s="135">
        <v>79.2</v>
      </c>
      <c r="C12" s="135">
        <v>3.3</v>
      </c>
      <c r="D12" s="2"/>
      <c r="E12" s="2"/>
      <c r="F12" s="2"/>
      <c r="G12" s="2"/>
      <c r="H12" s="2"/>
      <c r="I12" s="2"/>
      <c r="J12" s="23">
        <f t="shared" si="4"/>
        <v>0.04091754494730316</v>
      </c>
      <c r="K12" s="24">
        <f t="shared" si="5"/>
        <v>0.04177215189873418</v>
      </c>
      <c r="M12" s="19">
        <v>409</v>
      </c>
      <c r="N12" s="14">
        <f t="shared" si="1"/>
        <v>409</v>
      </c>
      <c r="O12" s="15"/>
      <c r="P12" s="15"/>
      <c r="S12" s="16">
        <f t="shared" si="0"/>
        <v>0.409</v>
      </c>
      <c r="T12" s="20">
        <f t="shared" si="6"/>
        <v>-0.01918465227817745</v>
      </c>
      <c r="V12" s="25">
        <f t="shared" si="2"/>
        <v>0.06095680417691163</v>
      </c>
      <c r="W12" s="26"/>
      <c r="X12" s="27"/>
    </row>
    <row r="13" spans="1:24" ht="15.75">
      <c r="A13" s="1">
        <f t="shared" si="3"/>
        <v>1798</v>
      </c>
      <c r="B13" s="135">
        <v>78.4</v>
      </c>
      <c r="C13" s="135">
        <v>3.053</v>
      </c>
      <c r="D13" s="2"/>
      <c r="E13" s="2"/>
      <c r="F13" s="2"/>
      <c r="G13" s="2"/>
      <c r="H13" s="2"/>
      <c r="I13" s="2"/>
      <c r="J13" s="23">
        <f t="shared" si="4"/>
        <v>0.03874365482233502</v>
      </c>
      <c r="K13" s="24">
        <f t="shared" si="5"/>
        <v>0.039509016674539134</v>
      </c>
      <c r="M13" s="19">
        <v>413</v>
      </c>
      <c r="N13" s="14">
        <f t="shared" si="1"/>
        <v>413</v>
      </c>
      <c r="O13" s="15"/>
      <c r="P13" s="15"/>
      <c r="S13" s="16">
        <f t="shared" si="0"/>
        <v>0.413</v>
      </c>
      <c r="T13" s="20">
        <f t="shared" si="6"/>
        <v>0.009779951100244544</v>
      </c>
      <c r="V13" s="25">
        <f t="shared" si="2"/>
        <v>0.02972906557429459</v>
      </c>
      <c r="W13" s="26"/>
      <c r="X13" s="27"/>
    </row>
    <row r="14" spans="1:24" ht="15.75">
      <c r="A14" s="1">
        <f t="shared" si="3"/>
        <v>1799</v>
      </c>
      <c r="B14" s="135">
        <v>83</v>
      </c>
      <c r="C14" s="135">
        <v>3.186</v>
      </c>
      <c r="D14" s="2"/>
      <c r="E14" s="2"/>
      <c r="F14" s="2"/>
      <c r="G14" s="2"/>
      <c r="H14" s="2"/>
      <c r="I14" s="2"/>
      <c r="J14" s="23">
        <f t="shared" si="4"/>
        <v>0.039479553903345725</v>
      </c>
      <c r="K14" s="24">
        <f t="shared" si="5"/>
        <v>0.040274564829913914</v>
      </c>
      <c r="M14" s="19">
        <v>442</v>
      </c>
      <c r="N14" s="14">
        <f t="shared" si="1"/>
        <v>442</v>
      </c>
      <c r="O14" s="15"/>
      <c r="P14" s="15"/>
      <c r="S14" s="16">
        <f t="shared" si="0"/>
        <v>0.442</v>
      </c>
      <c r="T14" s="20">
        <f t="shared" si="6"/>
        <v>0.07021791767554486</v>
      </c>
      <c r="V14" s="25">
        <f t="shared" si="2"/>
        <v>-0.029943352845630947</v>
      </c>
      <c r="W14" s="26"/>
      <c r="X14" s="27"/>
    </row>
    <row r="15" spans="1:24" ht="15.75">
      <c r="A15" s="1">
        <f t="shared" si="3"/>
        <v>1800</v>
      </c>
      <c r="B15" s="135">
        <v>83</v>
      </c>
      <c r="C15" s="135">
        <v>3.375</v>
      </c>
      <c r="D15" s="2"/>
      <c r="E15" s="2"/>
      <c r="F15" s="2"/>
      <c r="G15" s="2"/>
      <c r="H15" s="2"/>
      <c r="I15" s="2"/>
      <c r="J15" s="23">
        <f t="shared" si="4"/>
        <v>0.04066265060240964</v>
      </c>
      <c r="K15" s="24">
        <f t="shared" si="5"/>
        <v>0.0415065334358186</v>
      </c>
      <c r="M15" s="19">
        <v>480</v>
      </c>
      <c r="N15" s="14">
        <f t="shared" si="1"/>
        <v>480</v>
      </c>
      <c r="O15" s="15"/>
      <c r="P15" s="15"/>
      <c r="S15" s="16">
        <f t="shared" si="0"/>
        <v>0.48</v>
      </c>
      <c r="T15" s="20">
        <f t="shared" si="6"/>
        <v>0.08597285067873295</v>
      </c>
      <c r="V15" s="25">
        <f t="shared" si="2"/>
        <v>-0.04446631724291435</v>
      </c>
      <c r="W15" s="26"/>
      <c r="X15" s="27"/>
    </row>
    <row r="16" spans="1:24" ht="15.75">
      <c r="A16" s="1">
        <f t="shared" si="3"/>
        <v>1801</v>
      </c>
      <c r="B16" s="135">
        <v>80.7</v>
      </c>
      <c r="C16" s="135">
        <v>4.413</v>
      </c>
      <c r="D16" s="2"/>
      <c r="E16" s="2"/>
      <c r="F16" s="2"/>
      <c r="G16" s="2"/>
      <c r="H16" s="2"/>
      <c r="I16" s="2"/>
      <c r="J16" s="23">
        <f t="shared" si="4"/>
        <v>0.053915699450213815</v>
      </c>
      <c r="K16" s="24">
        <f t="shared" si="5"/>
        <v>0.05540941821994263</v>
      </c>
      <c r="M16" s="19">
        <v>514</v>
      </c>
      <c r="N16" s="14">
        <f t="shared" si="1"/>
        <v>514</v>
      </c>
      <c r="O16" s="15"/>
      <c r="P16" s="15"/>
      <c r="S16" s="16">
        <f t="shared" si="0"/>
        <v>0.514</v>
      </c>
      <c r="T16" s="20">
        <f t="shared" si="6"/>
        <v>0.0708333333333333</v>
      </c>
      <c r="V16" s="25">
        <f t="shared" si="2"/>
        <v>-0.015423915113390675</v>
      </c>
      <c r="W16" s="26"/>
      <c r="X16" s="27"/>
    </row>
    <row r="17" spans="1:24" ht="15.75">
      <c r="A17" s="1">
        <f t="shared" si="3"/>
        <v>1802</v>
      </c>
      <c r="B17" s="135">
        <v>77.1</v>
      </c>
      <c r="C17" s="135">
        <v>4.125</v>
      </c>
      <c r="D17" s="2"/>
      <c r="E17" s="2"/>
      <c r="F17" s="2"/>
      <c r="G17" s="2"/>
      <c r="H17" s="2"/>
      <c r="I17" s="2"/>
      <c r="J17" s="23">
        <f t="shared" si="4"/>
        <v>0.05228136882129277</v>
      </c>
      <c r="K17" s="24">
        <f t="shared" si="5"/>
        <v>0.053684724255734506</v>
      </c>
      <c r="M17" s="19">
        <v>451</v>
      </c>
      <c r="N17" s="14">
        <f t="shared" si="1"/>
        <v>451</v>
      </c>
      <c r="O17" s="15"/>
      <c r="P17" s="15"/>
      <c r="S17" s="16">
        <f t="shared" si="0"/>
        <v>0.451</v>
      </c>
      <c r="T17" s="20">
        <f t="shared" si="6"/>
        <v>-0.12256809338521402</v>
      </c>
      <c r="V17" s="25">
        <f t="shared" si="2"/>
        <v>0.17625281764094852</v>
      </c>
      <c r="W17" s="26"/>
      <c r="X17" s="27"/>
    </row>
    <row r="18" spans="1:24" ht="15.75">
      <c r="A18" s="1">
        <f t="shared" si="3"/>
        <v>1803</v>
      </c>
      <c r="B18" s="135">
        <v>86.4</v>
      </c>
      <c r="C18" s="135">
        <v>3.849</v>
      </c>
      <c r="D18" s="2"/>
      <c r="E18" s="2"/>
      <c r="F18" s="2"/>
      <c r="G18" s="2"/>
      <c r="H18" s="2"/>
      <c r="I18" s="2"/>
      <c r="J18" s="23">
        <f t="shared" si="4"/>
        <v>0.04708256880733945</v>
      </c>
      <c r="K18" s="24">
        <f t="shared" si="5"/>
        <v>0.048217674803164405</v>
      </c>
      <c r="M18" s="19">
        <v>487</v>
      </c>
      <c r="N18" s="14">
        <f t="shared" si="1"/>
        <v>487</v>
      </c>
      <c r="O18" s="15"/>
      <c r="P18" s="15"/>
      <c r="S18" s="16">
        <f t="shared" si="0"/>
        <v>0.487</v>
      </c>
      <c r="T18" s="20">
        <f t="shared" si="6"/>
        <v>0.07982261640798227</v>
      </c>
      <c r="V18" s="25">
        <f t="shared" si="2"/>
        <v>-0.03160494160481787</v>
      </c>
      <c r="W18" s="26"/>
      <c r="X18" s="27"/>
    </row>
    <row r="19" spans="1:24" ht="15.75">
      <c r="A19" s="1">
        <f t="shared" si="3"/>
        <v>1804</v>
      </c>
      <c r="B19" s="135">
        <v>82.3</v>
      </c>
      <c r="C19" s="135">
        <v>4.267</v>
      </c>
      <c r="D19" s="2"/>
      <c r="E19" s="2"/>
      <c r="F19" s="2"/>
      <c r="G19" s="2"/>
      <c r="H19" s="2"/>
      <c r="I19" s="2"/>
      <c r="J19" s="23">
        <f t="shared" si="4"/>
        <v>0.050586840545346776</v>
      </c>
      <c r="K19" s="24">
        <f t="shared" si="5"/>
        <v>0.05189955787463588</v>
      </c>
      <c r="M19" s="19">
        <v>533</v>
      </c>
      <c r="N19" s="14">
        <f t="shared" si="1"/>
        <v>533</v>
      </c>
      <c r="O19" s="15"/>
      <c r="P19" s="15"/>
      <c r="S19" s="16">
        <f t="shared" si="0"/>
        <v>0.533</v>
      </c>
      <c r="T19" s="20">
        <f t="shared" si="6"/>
        <v>0.09445585215605767</v>
      </c>
      <c r="V19" s="25">
        <f t="shared" si="2"/>
        <v>-0.0425562942814218</v>
      </c>
      <c r="W19" s="26"/>
      <c r="X19" s="27"/>
    </row>
    <row r="20" spans="1:24" ht="15.75">
      <c r="A20" s="1">
        <f t="shared" si="3"/>
        <v>1805</v>
      </c>
      <c r="B20" s="135">
        <v>75.7</v>
      </c>
      <c r="C20" s="135">
        <v>4.149</v>
      </c>
      <c r="D20" s="2"/>
      <c r="E20" s="2"/>
      <c r="F20" s="2"/>
      <c r="G20" s="2"/>
      <c r="H20" s="2"/>
      <c r="I20" s="2"/>
      <c r="J20" s="23">
        <f t="shared" si="4"/>
        <v>0.052518987341772155</v>
      </c>
      <c r="K20" s="24">
        <f t="shared" si="5"/>
        <v>0.05393530103801731</v>
      </c>
      <c r="M20" s="19">
        <v>561</v>
      </c>
      <c r="N20" s="14">
        <f t="shared" si="1"/>
        <v>561</v>
      </c>
      <c r="O20" s="15"/>
      <c r="P20" s="15"/>
      <c r="S20" s="16">
        <f t="shared" si="0"/>
        <v>0.561</v>
      </c>
      <c r="T20" s="20">
        <f t="shared" si="6"/>
        <v>0.05253283302063805</v>
      </c>
      <c r="V20" s="25">
        <f t="shared" si="2"/>
        <v>0.0014024680173792617</v>
      </c>
      <c r="W20" s="26"/>
      <c r="X20" s="27"/>
    </row>
    <row r="21" spans="1:24" ht="15.75">
      <c r="A21" s="1">
        <f t="shared" si="3"/>
        <v>1806</v>
      </c>
      <c r="B21" s="135">
        <v>69.2</v>
      </c>
      <c r="C21" s="135">
        <v>3.723</v>
      </c>
      <c r="D21" s="2"/>
      <c r="E21" s="2"/>
      <c r="F21" s="2"/>
      <c r="G21" s="2"/>
      <c r="H21" s="2"/>
      <c r="I21" s="2"/>
      <c r="J21" s="23">
        <f t="shared" si="4"/>
        <v>0.0513871635610766</v>
      </c>
      <c r="K21" s="24">
        <f t="shared" si="5"/>
        <v>0.052742302216366686</v>
      </c>
      <c r="M21" s="19">
        <v>617</v>
      </c>
      <c r="N21" s="14">
        <f t="shared" si="1"/>
        <v>617</v>
      </c>
      <c r="O21" s="15"/>
      <c r="P21" s="15"/>
      <c r="S21" s="16">
        <f t="shared" si="0"/>
        <v>0.617</v>
      </c>
      <c r="T21" s="20">
        <f t="shared" si="6"/>
        <v>0.09982174688057022</v>
      </c>
      <c r="V21" s="25">
        <f t="shared" si="2"/>
        <v>-0.04707944466420353</v>
      </c>
      <c r="W21" s="26"/>
      <c r="X21" s="27"/>
    </row>
    <row r="22" spans="1:24" ht="15.75">
      <c r="A22" s="1">
        <f t="shared" si="3"/>
        <v>1807</v>
      </c>
      <c r="B22" s="135">
        <v>65.2</v>
      </c>
      <c r="C22" s="135">
        <v>3.37</v>
      </c>
      <c r="D22" s="2"/>
      <c r="E22" s="2"/>
      <c r="F22" s="2"/>
      <c r="G22" s="2"/>
      <c r="H22" s="2"/>
      <c r="I22" s="2"/>
      <c r="J22" s="23">
        <f t="shared" si="4"/>
        <v>0.050148809523809526</v>
      </c>
      <c r="K22" s="24">
        <f t="shared" si="5"/>
        <v>0.051438601846905296</v>
      </c>
      <c r="M22" s="19">
        <v>589</v>
      </c>
      <c r="N22" s="14">
        <f t="shared" si="1"/>
        <v>589</v>
      </c>
      <c r="O22" s="15"/>
      <c r="P22" s="15"/>
      <c r="S22" s="16">
        <f t="shared" si="0"/>
        <v>0.589</v>
      </c>
      <c r="T22" s="20">
        <f t="shared" si="6"/>
        <v>-0.04538087520259326</v>
      </c>
      <c r="V22" s="25">
        <f t="shared" si="2"/>
        <v>0.09681947704949856</v>
      </c>
      <c r="W22" s="26"/>
      <c r="X22" s="27"/>
    </row>
    <row r="23" spans="1:24" ht="15.75">
      <c r="A23" s="1">
        <f t="shared" si="3"/>
        <v>1808</v>
      </c>
      <c r="B23" s="135">
        <v>57</v>
      </c>
      <c r="C23" s="135">
        <v>3.428</v>
      </c>
      <c r="D23" s="2"/>
      <c r="E23" s="2"/>
      <c r="F23" s="2"/>
      <c r="G23" s="2"/>
      <c r="H23" s="2"/>
      <c r="I23" s="2"/>
      <c r="J23" s="23">
        <f t="shared" si="4"/>
        <v>0.05610474631751227</v>
      </c>
      <c r="K23" s="24">
        <f t="shared" si="5"/>
        <v>0.05772404270366752</v>
      </c>
      <c r="M23" s="19">
        <v>646</v>
      </c>
      <c r="N23" s="14">
        <f t="shared" si="1"/>
        <v>646</v>
      </c>
      <c r="O23" s="15"/>
      <c r="P23" s="15"/>
      <c r="S23" s="16">
        <f t="shared" si="0"/>
        <v>0.646</v>
      </c>
      <c r="T23" s="20">
        <f t="shared" si="6"/>
        <v>0.09677419354838723</v>
      </c>
      <c r="V23" s="25">
        <f t="shared" si="2"/>
        <v>-0.03905015084471971</v>
      </c>
      <c r="W23" s="26"/>
      <c r="X23" s="27"/>
    </row>
    <row r="24" spans="1:24" ht="15.75">
      <c r="A24" s="1">
        <f t="shared" si="3"/>
        <v>1809</v>
      </c>
      <c r="B24" s="135">
        <v>53.2</v>
      </c>
      <c r="C24" s="135">
        <v>2.866</v>
      </c>
      <c r="D24" s="2"/>
      <c r="E24" s="2"/>
      <c r="F24" s="2"/>
      <c r="G24" s="2"/>
      <c r="H24" s="2"/>
      <c r="I24" s="2"/>
      <c r="J24" s="23">
        <f t="shared" si="4"/>
        <v>0.052014519056261345</v>
      </c>
      <c r="K24" s="24">
        <f t="shared" si="5"/>
        <v>0.053403395009968886</v>
      </c>
      <c r="M24" s="19">
        <v>687</v>
      </c>
      <c r="N24" s="14">
        <f t="shared" si="1"/>
        <v>687</v>
      </c>
      <c r="O24" s="15"/>
      <c r="P24" s="15"/>
      <c r="S24" s="16">
        <f t="shared" si="0"/>
        <v>0.687</v>
      </c>
      <c r="T24" s="20">
        <f t="shared" si="6"/>
        <v>0.06346749226006199</v>
      </c>
      <c r="V24" s="25">
        <f t="shared" si="2"/>
        <v>-0.0100640972500931</v>
      </c>
      <c r="W24" s="26"/>
      <c r="X24" s="27"/>
    </row>
    <row r="25" spans="1:24" ht="15.75">
      <c r="A25" s="1">
        <f t="shared" si="3"/>
        <v>1810</v>
      </c>
      <c r="B25" s="135">
        <v>48</v>
      </c>
      <c r="C25" s="135">
        <v>2.845</v>
      </c>
      <c r="D25" s="2"/>
      <c r="E25" s="2"/>
      <c r="F25" s="2"/>
      <c r="G25" s="2"/>
      <c r="H25" s="2"/>
      <c r="I25" s="2"/>
      <c r="J25" s="23">
        <f t="shared" si="4"/>
        <v>0.05622529644268775</v>
      </c>
      <c r="K25" s="24">
        <f t="shared" si="5"/>
        <v>0.05785165980377205</v>
      </c>
      <c r="M25" s="19">
        <v>706</v>
      </c>
      <c r="N25" s="14">
        <f t="shared" si="1"/>
        <v>706</v>
      </c>
      <c r="O25" s="15"/>
      <c r="P25" s="15"/>
      <c r="S25" s="16">
        <f t="shared" si="0"/>
        <v>0.706</v>
      </c>
      <c r="T25" s="20">
        <f t="shared" si="6"/>
        <v>0.027656477438136706</v>
      </c>
      <c r="V25" s="25">
        <f t="shared" si="2"/>
        <v>0.030195182365635342</v>
      </c>
      <c r="W25" s="26"/>
      <c r="X25" s="27"/>
    </row>
    <row r="26" spans="1:24" ht="15.75">
      <c r="A26" s="1">
        <f t="shared" si="3"/>
        <v>1811</v>
      </c>
      <c r="B26" s="135">
        <v>45.2</v>
      </c>
      <c r="C26" s="135">
        <v>2.466</v>
      </c>
      <c r="D26" s="2"/>
      <c r="E26" s="2"/>
      <c r="F26" s="2"/>
      <c r="G26" s="2"/>
      <c r="H26" s="2"/>
      <c r="I26" s="2"/>
      <c r="J26" s="23">
        <f t="shared" si="4"/>
        <v>0.05291845493562232</v>
      </c>
      <c r="K26" s="24">
        <f t="shared" si="5"/>
        <v>0.05435669098684066</v>
      </c>
      <c r="M26" s="19">
        <v>767</v>
      </c>
      <c r="N26" s="14">
        <f t="shared" si="1"/>
        <v>767</v>
      </c>
      <c r="O26" s="15"/>
      <c r="P26" s="15"/>
      <c r="S26" s="16">
        <f t="shared" si="0"/>
        <v>0.767</v>
      </c>
      <c r="T26" s="20">
        <f t="shared" si="6"/>
        <v>0.08640226628895187</v>
      </c>
      <c r="V26" s="25">
        <f t="shared" si="2"/>
        <v>-0.03204557530211121</v>
      </c>
      <c r="W26" s="26"/>
      <c r="X26" s="27"/>
    </row>
    <row r="27" spans="1:24" ht="15.75">
      <c r="A27" s="1">
        <f t="shared" si="3"/>
        <v>1812</v>
      </c>
      <c r="B27" s="135">
        <v>56</v>
      </c>
      <c r="C27" s="135">
        <v>2.451</v>
      </c>
      <c r="D27" s="2"/>
      <c r="E27" s="2"/>
      <c r="F27" s="2"/>
      <c r="G27" s="2"/>
      <c r="H27" s="2"/>
      <c r="I27" s="2"/>
      <c r="J27" s="23">
        <f t="shared" si="4"/>
        <v>0.048438735177865615</v>
      </c>
      <c r="K27" s="24">
        <f t="shared" si="5"/>
        <v>0.04964100902287619</v>
      </c>
      <c r="M27" s="19">
        <v>786</v>
      </c>
      <c r="N27" s="14">
        <f t="shared" si="1"/>
        <v>786</v>
      </c>
      <c r="O27" s="15"/>
      <c r="P27" s="15"/>
      <c r="S27" s="16">
        <f t="shared" si="0"/>
        <v>0.786</v>
      </c>
      <c r="T27" s="20">
        <f t="shared" si="6"/>
        <v>0.024771838331160367</v>
      </c>
      <c r="V27" s="25">
        <f t="shared" si="2"/>
        <v>0.02486917069171582</v>
      </c>
      <c r="W27" s="26"/>
      <c r="X27" s="27"/>
    </row>
    <row r="28" spans="1:24" ht="15.75">
      <c r="A28" s="1">
        <f t="shared" si="3"/>
        <v>1813</v>
      </c>
      <c r="B28" s="135">
        <v>81.5</v>
      </c>
      <c r="C28" s="135">
        <v>3.599</v>
      </c>
      <c r="D28" s="2"/>
      <c r="E28" s="2"/>
      <c r="F28" s="2"/>
      <c r="G28" s="2"/>
      <c r="H28" s="2"/>
      <c r="I28" s="2"/>
      <c r="J28" s="23">
        <f t="shared" si="4"/>
        <v>0.052349090909090915</v>
      </c>
      <c r="K28" s="24">
        <f t="shared" si="5"/>
        <v>0.05375613326263434</v>
      </c>
      <c r="M28" s="19">
        <v>969</v>
      </c>
      <c r="N28" s="14">
        <f t="shared" si="1"/>
        <v>969</v>
      </c>
      <c r="O28" s="15"/>
      <c r="P28" s="15"/>
      <c r="S28" s="16">
        <f t="shared" si="0"/>
        <v>0.969</v>
      </c>
      <c r="T28" s="20">
        <f t="shared" si="6"/>
        <v>0.23282442748091592</v>
      </c>
      <c r="V28" s="25">
        <f t="shared" si="2"/>
        <v>-0.17906829421828158</v>
      </c>
      <c r="W28" s="26"/>
      <c r="X28" s="27"/>
    </row>
    <row r="29" spans="1:24" ht="15.75">
      <c r="A29" s="1">
        <f t="shared" si="3"/>
        <v>1814</v>
      </c>
      <c r="B29" s="135">
        <v>99.8</v>
      </c>
      <c r="C29" s="135">
        <v>4.593</v>
      </c>
      <c r="D29" s="2"/>
      <c r="E29" s="2"/>
      <c r="F29" s="2"/>
      <c r="G29" s="2"/>
      <c r="H29" s="2"/>
      <c r="I29" s="2"/>
      <c r="J29" s="23">
        <f t="shared" si="4"/>
        <v>0.05066740209597352</v>
      </c>
      <c r="K29" s="24">
        <f t="shared" si="5"/>
        <v>0.05198435828801348</v>
      </c>
      <c r="M29" s="19">
        <v>1078</v>
      </c>
      <c r="N29" s="14">
        <f t="shared" si="1"/>
        <v>1078</v>
      </c>
      <c r="O29" s="15"/>
      <c r="P29" s="15"/>
      <c r="S29" s="16">
        <f t="shared" si="0"/>
        <v>1.078</v>
      </c>
      <c r="T29" s="20">
        <f t="shared" si="6"/>
        <v>0.11248710010319929</v>
      </c>
      <c r="V29" s="25">
        <f t="shared" si="2"/>
        <v>-0.060502741815185807</v>
      </c>
      <c r="W29" s="26"/>
      <c r="X29" s="27"/>
    </row>
    <row r="30" spans="1:24" ht="15.75">
      <c r="A30" s="1">
        <f t="shared" si="3"/>
        <v>1815</v>
      </c>
      <c r="B30" s="135">
        <v>127.3</v>
      </c>
      <c r="C30" s="135">
        <v>5.755</v>
      </c>
      <c r="D30" s="2"/>
      <c r="E30" s="2"/>
      <c r="F30" s="2"/>
      <c r="G30" s="2"/>
      <c r="H30" s="2"/>
      <c r="I30" s="2"/>
      <c r="J30" s="23">
        <f t="shared" si="4"/>
        <v>0.05068251871422281</v>
      </c>
      <c r="K30" s="24">
        <f t="shared" si="5"/>
        <v>0.052000271070049016</v>
      </c>
      <c r="M30" s="19">
        <v>925</v>
      </c>
      <c r="N30" s="14">
        <f t="shared" si="1"/>
        <v>925</v>
      </c>
      <c r="O30" s="15"/>
      <c r="P30" s="15"/>
      <c r="S30" s="16">
        <f t="shared" si="0"/>
        <v>0.925</v>
      </c>
      <c r="T30" s="20">
        <f t="shared" si="6"/>
        <v>-0.1419294990723562</v>
      </c>
      <c r="V30" s="25">
        <f t="shared" si="2"/>
        <v>0.1939297701424052</v>
      </c>
      <c r="W30" s="26"/>
      <c r="X30" s="27"/>
    </row>
    <row r="31" spans="1:24" ht="15.75">
      <c r="A31" s="1">
        <f t="shared" si="3"/>
        <v>1816</v>
      </c>
      <c r="B31" s="135">
        <v>123.5</v>
      </c>
      <c r="C31" s="135">
        <v>7.213</v>
      </c>
      <c r="D31" s="2"/>
      <c r="E31" s="2"/>
      <c r="F31" s="2"/>
      <c r="G31" s="2"/>
      <c r="H31" s="2"/>
      <c r="I31" s="2"/>
      <c r="J31" s="23">
        <f t="shared" si="4"/>
        <v>0.05751993620414673</v>
      </c>
      <c r="K31" s="24">
        <f t="shared" si="5"/>
        <v>0.05922319335596727</v>
      </c>
      <c r="M31" s="19">
        <v>819</v>
      </c>
      <c r="N31" s="14">
        <f t="shared" si="1"/>
        <v>819</v>
      </c>
      <c r="O31" s="15"/>
      <c r="P31" s="15"/>
      <c r="S31" s="16">
        <f t="shared" si="0"/>
        <v>0.819</v>
      </c>
      <c r="T31" s="20">
        <f t="shared" si="6"/>
        <v>-0.11459459459459465</v>
      </c>
      <c r="V31" s="25">
        <f t="shared" si="2"/>
        <v>0.1738177879505619</v>
      </c>
      <c r="W31" s="26"/>
      <c r="X31" s="27"/>
    </row>
    <row r="32" spans="1:24" ht="15.75">
      <c r="A32" s="1">
        <f t="shared" si="3"/>
        <v>1817</v>
      </c>
      <c r="B32" s="135">
        <v>103.5</v>
      </c>
      <c r="C32" s="135">
        <v>6.389</v>
      </c>
      <c r="D32" s="2"/>
      <c r="E32" s="2"/>
      <c r="F32" s="2"/>
      <c r="G32" s="2"/>
      <c r="H32" s="2"/>
      <c r="I32" s="2"/>
      <c r="J32" s="23">
        <f t="shared" si="4"/>
        <v>0.05629074889867842</v>
      </c>
      <c r="K32" s="24">
        <f t="shared" si="5"/>
        <v>0.05792095589068542</v>
      </c>
      <c r="M32" s="19">
        <v>769</v>
      </c>
      <c r="N32" s="14">
        <f t="shared" si="1"/>
        <v>769</v>
      </c>
      <c r="O32" s="15"/>
      <c r="P32" s="15"/>
      <c r="S32" s="16">
        <f t="shared" si="0"/>
        <v>0.769</v>
      </c>
      <c r="T32" s="20">
        <f t="shared" si="6"/>
        <v>-0.061050061050060944</v>
      </c>
      <c r="V32" s="25">
        <f t="shared" si="2"/>
        <v>0.11897101694074635</v>
      </c>
      <c r="W32" s="26"/>
      <c r="X32" s="27"/>
    </row>
    <row r="33" spans="1:24" ht="15.75">
      <c r="A33" s="1">
        <f t="shared" si="3"/>
        <v>1818</v>
      </c>
      <c r="B33" s="135">
        <v>95.5</v>
      </c>
      <c r="C33" s="135">
        <v>6.016</v>
      </c>
      <c r="D33" s="2"/>
      <c r="E33" s="2"/>
      <c r="F33" s="2"/>
      <c r="G33" s="2"/>
      <c r="H33" s="2"/>
      <c r="I33" s="2"/>
      <c r="J33" s="23">
        <f t="shared" si="4"/>
        <v>0.060462311557788945</v>
      </c>
      <c r="K33" s="24">
        <f t="shared" si="5"/>
        <v>0.06234713758653567</v>
      </c>
      <c r="M33" s="19">
        <v>737</v>
      </c>
      <c r="N33" s="14">
        <f t="shared" si="1"/>
        <v>737</v>
      </c>
      <c r="O33" s="15"/>
      <c r="P33" s="15"/>
      <c r="S33" s="16">
        <f t="shared" si="0"/>
        <v>0.737</v>
      </c>
      <c r="T33" s="20">
        <f t="shared" si="6"/>
        <v>-0.04161248374512361</v>
      </c>
      <c r="V33" s="25">
        <f t="shared" si="2"/>
        <v>0.10395962133165929</v>
      </c>
      <c r="W33" s="26"/>
      <c r="X33" s="27"/>
    </row>
    <row r="34" spans="1:24" ht="15.75">
      <c r="A34" s="1">
        <f t="shared" si="3"/>
        <v>1819</v>
      </c>
      <c r="B34" s="135">
        <v>91</v>
      </c>
      <c r="C34" s="135">
        <v>5.164</v>
      </c>
      <c r="D34" s="2"/>
      <c r="E34" s="2"/>
      <c r="F34" s="2"/>
      <c r="G34" s="2"/>
      <c r="H34" s="2"/>
      <c r="I34" s="2"/>
      <c r="J34" s="23">
        <f t="shared" si="4"/>
        <v>0.055378016085790883</v>
      </c>
      <c r="K34" s="24">
        <f t="shared" si="5"/>
        <v>0.05695504477875325</v>
      </c>
      <c r="M34" s="19">
        <v>726</v>
      </c>
      <c r="N34" s="14">
        <f t="shared" si="1"/>
        <v>726</v>
      </c>
      <c r="O34" s="15"/>
      <c r="P34" s="15"/>
      <c r="S34" s="16">
        <f t="shared" si="0"/>
        <v>0.726</v>
      </c>
      <c r="T34" s="20">
        <f t="shared" si="6"/>
        <v>-0.014925373134328401</v>
      </c>
      <c r="V34" s="25">
        <f t="shared" si="2"/>
        <v>0.07188041791308165</v>
      </c>
      <c r="W34" s="26"/>
      <c r="X34" s="27"/>
    </row>
    <row r="35" spans="1:24" ht="15.75">
      <c r="A35" s="1">
        <f t="shared" si="3"/>
        <v>1820</v>
      </c>
      <c r="B35" s="135">
        <v>90</v>
      </c>
      <c r="C35" s="135">
        <v>5.126</v>
      </c>
      <c r="D35" s="2"/>
      <c r="E35" s="2"/>
      <c r="F35" s="2"/>
      <c r="G35" s="2"/>
      <c r="H35" s="2"/>
      <c r="I35" s="2"/>
      <c r="J35" s="23">
        <f t="shared" si="4"/>
        <v>0.056640883977900555</v>
      </c>
      <c r="K35" s="24">
        <f t="shared" si="5"/>
        <v>0.05829173158056336</v>
      </c>
      <c r="M35" s="19">
        <v>710</v>
      </c>
      <c r="N35" s="14">
        <f t="shared" si="1"/>
        <v>710</v>
      </c>
      <c r="O35" s="15"/>
      <c r="P35" s="15"/>
      <c r="S35" s="16">
        <f t="shared" si="0"/>
        <v>0.71</v>
      </c>
      <c r="T35" s="20">
        <f t="shared" si="6"/>
        <v>-0.02203856749311295</v>
      </c>
      <c r="V35" s="25">
        <f t="shared" si="2"/>
        <v>0.08033029907367631</v>
      </c>
      <c r="W35" s="26"/>
      <c r="X35" s="27"/>
    </row>
    <row r="36" spans="1:24" ht="15.75">
      <c r="A36" s="1">
        <f t="shared" si="3"/>
        <v>1821</v>
      </c>
      <c r="B36" s="135">
        <v>93.5</v>
      </c>
      <c r="C36" s="135">
        <v>5.087</v>
      </c>
      <c r="D36" s="2"/>
      <c r="E36" s="2"/>
      <c r="F36" s="2"/>
      <c r="G36" s="2"/>
      <c r="H36" s="2"/>
      <c r="I36" s="2"/>
      <c r="J36" s="23">
        <f t="shared" si="4"/>
        <v>0.0554441416893733</v>
      </c>
      <c r="K36" s="24">
        <f t="shared" si="5"/>
        <v>0.057024992573411135</v>
      </c>
      <c r="M36" s="19">
        <v>735</v>
      </c>
      <c r="N36" s="14">
        <f t="shared" si="1"/>
        <v>735</v>
      </c>
      <c r="O36" s="15"/>
      <c r="P36" s="15"/>
      <c r="S36" s="16">
        <f t="shared" si="0"/>
        <v>0.735</v>
      </c>
      <c r="T36" s="20">
        <f t="shared" si="6"/>
        <v>0.035211267605633756</v>
      </c>
      <c r="V36" s="25">
        <f t="shared" si="2"/>
        <v>0.02181372496777738</v>
      </c>
      <c r="W36" s="26"/>
      <c r="X36" s="27"/>
    </row>
    <row r="37" spans="1:24" ht="15.75">
      <c r="A37" s="1">
        <f t="shared" si="3"/>
        <v>1822</v>
      </c>
      <c r="B37" s="135">
        <v>90.9</v>
      </c>
      <c r="C37" s="135">
        <v>5.173</v>
      </c>
      <c r="D37" s="2"/>
      <c r="E37" s="2"/>
      <c r="F37" s="2"/>
      <c r="G37" s="2"/>
      <c r="H37" s="2"/>
      <c r="I37" s="2"/>
      <c r="J37" s="23">
        <f t="shared" si="4"/>
        <v>0.056106290672451195</v>
      </c>
      <c r="K37" s="24">
        <f t="shared" si="5"/>
        <v>0.05772567749278848</v>
      </c>
      <c r="M37" s="19">
        <v>805</v>
      </c>
      <c r="N37" s="14">
        <f t="shared" si="1"/>
        <v>805</v>
      </c>
      <c r="O37" s="15"/>
      <c r="P37" s="15"/>
      <c r="S37" s="16">
        <f t="shared" si="0"/>
        <v>0.805</v>
      </c>
      <c r="T37" s="20">
        <f t="shared" si="6"/>
        <v>0.09523809523809534</v>
      </c>
      <c r="V37" s="25">
        <f t="shared" si="2"/>
        <v>-0.037512417745306864</v>
      </c>
      <c r="W37" s="26"/>
      <c r="X37" s="27"/>
    </row>
    <row r="38" spans="1:24" ht="15.75">
      <c r="A38" s="1">
        <f t="shared" si="3"/>
        <v>1823</v>
      </c>
      <c r="B38" s="135">
        <v>90.3</v>
      </c>
      <c r="C38" s="135">
        <v>4.923</v>
      </c>
      <c r="D38" s="2"/>
      <c r="E38" s="2"/>
      <c r="F38" s="2"/>
      <c r="G38" s="2"/>
      <c r="H38" s="2"/>
      <c r="I38" s="2"/>
      <c r="J38" s="23">
        <f t="shared" si="4"/>
        <v>0.05433774834437086</v>
      </c>
      <c r="K38" s="24">
        <f t="shared" si="5"/>
        <v>0.05585527323473851</v>
      </c>
      <c r="M38" s="19">
        <v>759</v>
      </c>
      <c r="N38" s="14">
        <f t="shared" si="1"/>
        <v>759</v>
      </c>
      <c r="O38" s="15"/>
      <c r="P38" s="15"/>
      <c r="S38" s="16">
        <f t="shared" si="0"/>
        <v>0.759</v>
      </c>
      <c r="T38" s="20">
        <f t="shared" si="6"/>
        <v>-0.05714285714285716</v>
      </c>
      <c r="V38" s="25">
        <f t="shared" si="2"/>
        <v>0.11299813037759568</v>
      </c>
      <c r="W38" s="26"/>
      <c r="X38" s="27"/>
    </row>
    <row r="39" spans="1:24" ht="15.75">
      <c r="A39" s="1">
        <f t="shared" si="3"/>
        <v>1824</v>
      </c>
      <c r="B39" s="135">
        <v>83.8</v>
      </c>
      <c r="C39" s="135">
        <v>4.997</v>
      </c>
      <c r="D39" s="2"/>
      <c r="E39" s="2"/>
      <c r="F39" s="2"/>
      <c r="G39" s="2"/>
      <c r="H39" s="2"/>
      <c r="I39" s="2"/>
      <c r="J39" s="23">
        <f t="shared" si="4"/>
        <v>0.057403790924755886</v>
      </c>
      <c r="K39" s="24">
        <f t="shared" si="5"/>
        <v>0.05910007510215667</v>
      </c>
      <c r="M39" s="19">
        <v>754</v>
      </c>
      <c r="N39" s="14">
        <f t="shared" si="1"/>
        <v>754</v>
      </c>
      <c r="O39" s="15"/>
      <c r="P39" s="15"/>
      <c r="S39" s="16">
        <f t="shared" si="0"/>
        <v>0.754</v>
      </c>
      <c r="T39" s="20">
        <f t="shared" si="6"/>
        <v>-0.006587615283267456</v>
      </c>
      <c r="V39" s="25">
        <f t="shared" si="2"/>
        <v>0.06568769038542413</v>
      </c>
      <c r="W39" s="26"/>
      <c r="X39" s="27"/>
    </row>
    <row r="40" spans="1:24" ht="15.75">
      <c r="A40" s="1">
        <f t="shared" si="3"/>
        <v>1825</v>
      </c>
      <c r="B40" s="135">
        <v>81.1</v>
      </c>
      <c r="C40" s="135">
        <v>4.367</v>
      </c>
      <c r="D40" s="2"/>
      <c r="E40" s="2"/>
      <c r="F40" s="2"/>
      <c r="G40" s="2"/>
      <c r="H40" s="2"/>
      <c r="I40" s="2"/>
      <c r="J40" s="23">
        <f t="shared" si="4"/>
        <v>0.05296543359611887</v>
      </c>
      <c r="K40" s="24">
        <f t="shared" si="5"/>
        <v>0.054406259149209206</v>
      </c>
      <c r="M40" s="19">
        <v>822</v>
      </c>
      <c r="N40" s="14">
        <f t="shared" si="1"/>
        <v>822</v>
      </c>
      <c r="O40" s="15"/>
      <c r="P40" s="15"/>
      <c r="S40" s="16">
        <f t="shared" si="0"/>
        <v>0.822</v>
      </c>
      <c r="T40" s="20">
        <f t="shared" si="6"/>
        <v>0.0901856763925728</v>
      </c>
      <c r="V40" s="25">
        <f t="shared" si="2"/>
        <v>-0.035779417243363594</v>
      </c>
      <c r="W40" s="26"/>
      <c r="X40" s="27"/>
    </row>
    <row r="41" spans="1:24" ht="15.75">
      <c r="A41" s="1">
        <f t="shared" si="3"/>
        <v>1826</v>
      </c>
      <c r="B41" s="135">
        <v>74</v>
      </c>
      <c r="C41" s="135">
        <v>3.973</v>
      </c>
      <c r="D41" s="2"/>
      <c r="E41" s="2"/>
      <c r="F41" s="2"/>
      <c r="G41" s="2"/>
      <c r="H41" s="2"/>
      <c r="I41" s="2"/>
      <c r="J41" s="23">
        <f t="shared" si="4"/>
        <v>0.0512314635718891</v>
      </c>
      <c r="K41" s="24">
        <f t="shared" si="5"/>
        <v>0.05257829507632653</v>
      </c>
      <c r="M41" s="19">
        <v>866</v>
      </c>
      <c r="N41" s="14">
        <f t="shared" si="1"/>
        <v>866</v>
      </c>
      <c r="O41" s="15"/>
      <c r="P41" s="15"/>
      <c r="S41" s="16">
        <f t="shared" si="0"/>
        <v>0.866</v>
      </c>
      <c r="T41" s="20">
        <f t="shared" si="6"/>
        <v>0.05352798053527996</v>
      </c>
      <c r="V41" s="25">
        <f t="shared" si="2"/>
        <v>-0.0009496854589534295</v>
      </c>
      <c r="W41" s="26"/>
      <c r="X41" s="27"/>
    </row>
    <row r="42" spans="1:24" ht="15.75">
      <c r="A42" s="1">
        <f t="shared" si="3"/>
        <v>1827</v>
      </c>
      <c r="B42" s="135">
        <v>67.5</v>
      </c>
      <c r="C42" s="135">
        <v>3.486</v>
      </c>
      <c r="D42" s="2"/>
      <c r="E42" s="2"/>
      <c r="F42" s="2"/>
      <c r="G42" s="2"/>
      <c r="H42" s="2"/>
      <c r="I42" s="2"/>
      <c r="J42" s="23">
        <f t="shared" si="4"/>
        <v>0.04927208480565371</v>
      </c>
      <c r="K42" s="24">
        <f t="shared" si="5"/>
        <v>0.050516614256524706</v>
      </c>
      <c r="M42" s="19">
        <v>916</v>
      </c>
      <c r="N42" s="14">
        <f t="shared" si="1"/>
        <v>916</v>
      </c>
      <c r="O42" s="15"/>
      <c r="P42" s="15"/>
      <c r="S42" s="16">
        <f t="shared" si="0"/>
        <v>0.916</v>
      </c>
      <c r="T42" s="20">
        <f t="shared" si="6"/>
        <v>0.05773672055427248</v>
      </c>
      <c r="V42" s="25">
        <f t="shared" si="2"/>
        <v>-0.007220106297747775</v>
      </c>
      <c r="W42" s="26"/>
      <c r="X42" s="27"/>
    </row>
    <row r="43" spans="1:24" ht="15.75">
      <c r="A43" s="1">
        <f t="shared" si="3"/>
        <v>1828</v>
      </c>
      <c r="B43" s="135">
        <v>58.4</v>
      </c>
      <c r="C43" s="135">
        <v>3.099</v>
      </c>
      <c r="D43" s="2"/>
      <c r="E43" s="2"/>
      <c r="F43" s="2"/>
      <c r="G43" s="2"/>
      <c r="H43" s="2"/>
      <c r="I43" s="2"/>
      <c r="J43" s="23">
        <f t="shared" si="4"/>
        <v>0.049229547259729944</v>
      </c>
      <c r="K43" s="24">
        <f t="shared" si="5"/>
        <v>0.050471901694611604</v>
      </c>
      <c r="M43" s="19">
        <v>897</v>
      </c>
      <c r="N43" s="14">
        <f t="shared" si="1"/>
        <v>897</v>
      </c>
      <c r="O43" s="15"/>
      <c r="P43" s="15"/>
      <c r="S43" s="16">
        <f t="shared" si="0"/>
        <v>0.897</v>
      </c>
      <c r="T43" s="20">
        <f t="shared" si="6"/>
        <v>-0.020742358078602585</v>
      </c>
      <c r="V43" s="25">
        <f t="shared" si="2"/>
        <v>0.07121425977321419</v>
      </c>
      <c r="W43" s="26"/>
      <c r="X43" s="27"/>
    </row>
    <row r="44" spans="1:24" ht="15.75">
      <c r="A44" s="1">
        <f t="shared" si="3"/>
        <v>1829</v>
      </c>
      <c r="B44" s="135">
        <v>48.6</v>
      </c>
      <c r="C44" s="135">
        <v>2.543</v>
      </c>
      <c r="D44" s="2"/>
      <c r="E44" s="2"/>
      <c r="F44" s="2"/>
      <c r="G44" s="2"/>
      <c r="H44" s="2"/>
      <c r="I44" s="2"/>
      <c r="J44" s="23">
        <f t="shared" si="4"/>
        <v>0.047532710280373834</v>
      </c>
      <c r="K44" s="24">
        <f t="shared" si="5"/>
        <v>0.048689891534315556</v>
      </c>
      <c r="M44" s="19">
        <v>930</v>
      </c>
      <c r="N44" s="14">
        <f t="shared" si="1"/>
        <v>930</v>
      </c>
      <c r="O44" s="15"/>
      <c r="P44" s="15"/>
      <c r="S44" s="16">
        <f t="shared" si="0"/>
        <v>0.93</v>
      </c>
      <c r="T44" s="20">
        <f t="shared" si="6"/>
        <v>0.03678929765886285</v>
      </c>
      <c r="V44" s="25">
        <f t="shared" si="2"/>
        <v>0.011900593875452704</v>
      </c>
      <c r="W44" s="26"/>
      <c r="X44" s="27"/>
    </row>
    <row r="45" spans="1:24" ht="15.75">
      <c r="A45" s="1">
        <f t="shared" si="3"/>
        <v>1830</v>
      </c>
      <c r="B45" s="135">
        <v>39.1</v>
      </c>
      <c r="C45" s="135">
        <v>1.914</v>
      </c>
      <c r="D45" s="2"/>
      <c r="E45" s="2"/>
      <c r="F45" s="2"/>
      <c r="G45" s="2"/>
      <c r="H45" s="2"/>
      <c r="I45" s="2"/>
      <c r="J45" s="23">
        <f t="shared" si="4"/>
        <v>0.04364880273660205</v>
      </c>
      <c r="K45" s="24">
        <f t="shared" si="5"/>
        <v>0.04462266570302846</v>
      </c>
      <c r="M45" s="19">
        <v>1022</v>
      </c>
      <c r="N45" s="14">
        <f t="shared" si="1"/>
        <v>1022</v>
      </c>
      <c r="O45" s="15"/>
      <c r="P45" s="15"/>
      <c r="S45" s="16">
        <f t="shared" si="0"/>
        <v>1.022</v>
      </c>
      <c r="T45" s="20">
        <f t="shared" si="6"/>
        <v>0.09892473118279566</v>
      </c>
      <c r="V45" s="25">
        <f t="shared" si="2"/>
        <v>-0.054302065479767195</v>
      </c>
      <c r="W45" s="26"/>
      <c r="X45" s="27"/>
    </row>
    <row r="46" spans="1:24" ht="15.75">
      <c r="A46" s="1">
        <f t="shared" si="3"/>
        <v>1831</v>
      </c>
      <c r="B46" s="135">
        <v>24.3</v>
      </c>
      <c r="C46" s="135">
        <v>1.384</v>
      </c>
      <c r="D46" s="2"/>
      <c r="E46" s="2"/>
      <c r="F46" s="2"/>
      <c r="G46" s="2"/>
      <c r="H46" s="2"/>
      <c r="I46" s="2"/>
      <c r="J46" s="23">
        <f t="shared" si="4"/>
        <v>0.04365930599369085</v>
      </c>
      <c r="K46" s="24">
        <f t="shared" si="5"/>
        <v>0.04463364293085655</v>
      </c>
      <c r="M46" s="19">
        <v>1052</v>
      </c>
      <c r="N46" s="14">
        <f t="shared" si="1"/>
        <v>1052</v>
      </c>
      <c r="O46" s="15"/>
      <c r="P46" s="15"/>
      <c r="S46" s="16">
        <f t="shared" si="0"/>
        <v>1.052</v>
      </c>
      <c r="T46" s="20">
        <f t="shared" si="6"/>
        <v>0.02935420743639927</v>
      </c>
      <c r="V46" s="25">
        <f t="shared" si="2"/>
        <v>0.015279435494457282</v>
      </c>
      <c r="W46" s="26"/>
      <c r="X46" s="27"/>
    </row>
    <row r="47" spans="1:24" ht="15.75">
      <c r="A47" s="1">
        <f t="shared" si="3"/>
        <v>1832</v>
      </c>
      <c r="B47" s="135">
        <v>7.012</v>
      </c>
      <c r="C47" s="135">
        <v>0.773</v>
      </c>
      <c r="D47" s="2"/>
      <c r="E47" s="2"/>
      <c r="F47" s="2"/>
      <c r="G47" s="2"/>
      <c r="H47" s="2"/>
      <c r="I47" s="2"/>
      <c r="J47" s="23">
        <f t="shared" si="4"/>
        <v>0.04937404190086868</v>
      </c>
      <c r="K47" s="24">
        <f t="shared" si="5"/>
        <v>0.050623792527587676</v>
      </c>
      <c r="M47" s="19">
        <v>1129</v>
      </c>
      <c r="N47" s="14">
        <f t="shared" si="1"/>
        <v>1129</v>
      </c>
      <c r="O47" s="15"/>
      <c r="P47" s="15"/>
      <c r="S47" s="16">
        <f t="shared" si="0"/>
        <v>1.129</v>
      </c>
      <c r="T47" s="20">
        <f t="shared" si="6"/>
        <v>0.07319391634980987</v>
      </c>
      <c r="V47" s="25">
        <f t="shared" si="2"/>
        <v>-0.022570123822222198</v>
      </c>
      <c r="W47" s="26"/>
      <c r="X47" s="27"/>
    </row>
    <row r="48" spans="1:24" ht="15.75">
      <c r="A48" s="1">
        <f t="shared" si="3"/>
        <v>1833</v>
      </c>
      <c r="B48" s="135">
        <v>4.76</v>
      </c>
      <c r="C48" s="135">
        <v>0.304</v>
      </c>
      <c r="D48" s="2"/>
      <c r="E48" s="2"/>
      <c r="F48" s="2"/>
      <c r="G48" s="2"/>
      <c r="H48" s="2"/>
      <c r="I48" s="2"/>
      <c r="J48" s="23">
        <f t="shared" si="4"/>
        <v>0.05164797825348284</v>
      </c>
      <c r="K48" s="24">
        <f t="shared" si="5"/>
        <v>0.053017091035926056</v>
      </c>
      <c r="M48" s="19">
        <v>1158</v>
      </c>
      <c r="N48" s="14">
        <f t="shared" si="1"/>
        <v>1158</v>
      </c>
      <c r="O48" s="15"/>
      <c r="P48" s="15"/>
      <c r="S48" s="16">
        <f t="shared" si="0"/>
        <v>1.158</v>
      </c>
      <c r="T48" s="20">
        <f t="shared" si="6"/>
        <v>0.025686448184233823</v>
      </c>
      <c r="V48" s="25">
        <f t="shared" si="2"/>
        <v>0.027330642851692233</v>
      </c>
      <c r="W48" s="26"/>
      <c r="X48" s="27"/>
    </row>
    <row r="49" spans="1:24" ht="15.75">
      <c r="A49" s="1">
        <f t="shared" si="3"/>
        <v>1834</v>
      </c>
      <c r="B49" s="135">
        <v>0.0381</v>
      </c>
      <c r="C49" s="135">
        <v>0.202</v>
      </c>
      <c r="D49" s="2"/>
      <c r="E49" s="2"/>
      <c r="F49" s="2"/>
      <c r="G49" s="2"/>
      <c r="H49" s="2"/>
      <c r="I49" s="2"/>
      <c r="J49" s="23">
        <f t="shared" si="4"/>
        <v>0.08419999583168339</v>
      </c>
      <c r="K49" s="24">
        <f t="shared" si="5"/>
        <v>0.08790061138791586</v>
      </c>
      <c r="M49" s="19">
        <v>1219</v>
      </c>
      <c r="N49" s="14">
        <f t="shared" si="1"/>
        <v>1219</v>
      </c>
      <c r="O49" s="15"/>
      <c r="P49" s="15"/>
      <c r="S49" s="16">
        <f t="shared" si="0"/>
        <v>1.219</v>
      </c>
      <c r="T49" s="20">
        <f t="shared" si="6"/>
        <v>0.0526770293609673</v>
      </c>
      <c r="V49" s="25">
        <f t="shared" si="2"/>
        <v>0.03522358202694856</v>
      </c>
      <c r="W49" s="26"/>
      <c r="X49" s="27"/>
    </row>
    <row r="50" spans="1:24" ht="15.75">
      <c r="A50" s="1">
        <f t="shared" si="3"/>
        <v>1835</v>
      </c>
      <c r="B50" s="135">
        <v>0.038</v>
      </c>
      <c r="C50" s="135">
        <v>0.058</v>
      </c>
      <c r="D50" s="2"/>
      <c r="E50" s="2"/>
      <c r="F50" s="2"/>
      <c r="G50" s="2"/>
      <c r="H50" s="2"/>
      <c r="I50" s="2"/>
      <c r="J50" s="2"/>
      <c r="K50" s="28"/>
      <c r="M50" s="19">
        <v>1340</v>
      </c>
      <c r="N50" s="14">
        <f t="shared" si="1"/>
        <v>1340</v>
      </c>
      <c r="O50" s="15"/>
      <c r="P50" s="15"/>
      <c r="S50" s="16">
        <f t="shared" si="0"/>
        <v>1.34</v>
      </c>
      <c r="T50" s="20">
        <f t="shared" si="6"/>
        <v>0.09926168990976203</v>
      </c>
      <c r="V50" s="25"/>
      <c r="W50" s="26"/>
      <c r="X50" s="27"/>
    </row>
    <row r="51" spans="1:24" ht="15.75">
      <c r="A51" s="1">
        <f t="shared" si="3"/>
        <v>1836</v>
      </c>
      <c r="B51" s="135">
        <v>0.337</v>
      </c>
      <c r="C51" s="135">
        <v>0</v>
      </c>
      <c r="D51" s="2"/>
      <c r="E51" s="2"/>
      <c r="F51" s="2"/>
      <c r="G51" s="2"/>
      <c r="H51" s="2"/>
      <c r="I51" s="2"/>
      <c r="J51" s="2"/>
      <c r="K51" s="28"/>
      <c r="M51" s="19">
        <v>1479</v>
      </c>
      <c r="N51" s="14">
        <f t="shared" si="1"/>
        <v>1479</v>
      </c>
      <c r="O51" s="15"/>
      <c r="P51" s="15"/>
      <c r="S51" s="16">
        <f t="shared" si="0"/>
        <v>1.479</v>
      </c>
      <c r="T51" s="20">
        <f t="shared" si="6"/>
        <v>0.10373134328358202</v>
      </c>
      <c r="V51" s="25"/>
      <c r="W51" s="26"/>
      <c r="X51" s="27"/>
    </row>
    <row r="52" spans="1:24" ht="15.75">
      <c r="A52" s="1">
        <f t="shared" si="3"/>
        <v>1837</v>
      </c>
      <c r="B52" s="135">
        <v>3.308</v>
      </c>
      <c r="C52" s="135">
        <v>0</v>
      </c>
      <c r="D52" s="2"/>
      <c r="E52" s="2"/>
      <c r="F52" s="2"/>
      <c r="G52" s="2"/>
      <c r="H52" s="2"/>
      <c r="I52" s="2"/>
      <c r="J52" s="2"/>
      <c r="K52" s="28"/>
      <c r="M52" s="19">
        <v>1554</v>
      </c>
      <c r="N52" s="14">
        <f t="shared" si="1"/>
        <v>1554</v>
      </c>
      <c r="O52" s="15"/>
      <c r="P52" s="15"/>
      <c r="S52" s="16">
        <f t="shared" si="0"/>
        <v>1.554</v>
      </c>
      <c r="T52" s="20">
        <f t="shared" si="6"/>
        <v>0.05070993914807298</v>
      </c>
      <c r="V52" s="25"/>
      <c r="W52" s="26"/>
      <c r="X52" s="27"/>
    </row>
    <row r="53" spans="1:24" ht="15.75">
      <c r="A53" s="1">
        <f t="shared" si="3"/>
        <v>1838</v>
      </c>
      <c r="B53" s="135">
        <v>10.4</v>
      </c>
      <c r="C53" s="135">
        <v>0.015</v>
      </c>
      <c r="D53" s="2"/>
      <c r="E53" s="2"/>
      <c r="F53" s="2"/>
      <c r="G53" s="2"/>
      <c r="H53" s="2"/>
      <c r="I53" s="2"/>
      <c r="J53" s="2"/>
      <c r="K53" s="28"/>
      <c r="M53" s="19">
        <v>1598</v>
      </c>
      <c r="N53" s="14">
        <f t="shared" si="1"/>
        <v>1598</v>
      </c>
      <c r="O53" s="15"/>
      <c r="P53" s="15"/>
      <c r="S53" s="16">
        <f t="shared" si="0"/>
        <v>1.598</v>
      </c>
      <c r="T53" s="20">
        <f t="shared" si="6"/>
        <v>0.028314028314028405</v>
      </c>
      <c r="V53" s="25"/>
      <c r="W53" s="26"/>
      <c r="X53" s="27"/>
    </row>
    <row r="54" spans="1:24" ht="15.75">
      <c r="A54" s="1">
        <f t="shared" si="3"/>
        <v>1839</v>
      </c>
      <c r="B54" s="135">
        <v>3.6</v>
      </c>
      <c r="C54" s="135">
        <v>0.4</v>
      </c>
      <c r="D54" s="2"/>
      <c r="E54" s="2"/>
      <c r="F54" s="2"/>
      <c r="G54" s="2"/>
      <c r="H54" s="2"/>
      <c r="I54" s="2"/>
      <c r="J54" s="23">
        <f aca="true" t="shared" si="7" ref="J54:J117">+C54/(AVERAGE(B53,B54))</f>
        <v>0.05714285714285715</v>
      </c>
      <c r="K54" s="24">
        <f aca="true" t="shared" si="8" ref="K54:K117">+J54/(1-J54/2)</f>
        <v>0.05882352941176471</v>
      </c>
      <c r="M54" s="19">
        <v>1661</v>
      </c>
      <c r="N54" s="14">
        <f t="shared" si="1"/>
        <v>1661</v>
      </c>
      <c r="O54" s="15"/>
      <c r="P54" s="15"/>
      <c r="S54" s="16">
        <f t="shared" si="0"/>
        <v>1.661</v>
      </c>
      <c r="T54" s="20">
        <f t="shared" si="6"/>
        <v>0.0394242803504381</v>
      </c>
      <c r="V54" s="25">
        <f t="shared" si="2"/>
        <v>0.01939924906132661</v>
      </c>
      <c r="W54" s="26"/>
      <c r="X54" s="27"/>
    </row>
    <row r="55" spans="1:24" ht="15.75">
      <c r="A55" s="1">
        <f t="shared" si="3"/>
        <v>1840</v>
      </c>
      <c r="B55" s="135">
        <v>5.3</v>
      </c>
      <c r="C55" s="135">
        <v>0.175</v>
      </c>
      <c r="D55" s="2"/>
      <c r="E55" s="2"/>
      <c r="F55" s="2"/>
      <c r="G55" s="2"/>
      <c r="H55" s="2"/>
      <c r="I55" s="2"/>
      <c r="J55" s="23">
        <f t="shared" si="7"/>
        <v>0.03932584269662921</v>
      </c>
      <c r="K55" s="24">
        <f t="shared" si="8"/>
        <v>0.040114613180515755</v>
      </c>
      <c r="M55" s="19">
        <v>1574</v>
      </c>
      <c r="N55" s="14">
        <f t="shared" si="1"/>
        <v>1574</v>
      </c>
      <c r="O55" s="15"/>
      <c r="P55" s="15"/>
      <c r="S55" s="16">
        <f t="shared" si="0"/>
        <v>1.574</v>
      </c>
      <c r="T55" s="20">
        <f t="shared" si="6"/>
        <v>-0.05237808549066825</v>
      </c>
      <c r="V55" s="25">
        <f t="shared" si="2"/>
        <v>0.09249269867118401</v>
      </c>
      <c r="W55" s="26"/>
      <c r="X55" s="27"/>
    </row>
    <row r="56" spans="1:24" ht="15.75">
      <c r="A56" s="1">
        <f t="shared" si="3"/>
        <v>1841</v>
      </c>
      <c r="B56" s="135">
        <v>13.6</v>
      </c>
      <c r="C56" s="135">
        <v>0.285</v>
      </c>
      <c r="D56" s="2"/>
      <c r="E56" s="2"/>
      <c r="F56" s="2"/>
      <c r="G56" s="2"/>
      <c r="H56" s="2"/>
      <c r="I56" s="2"/>
      <c r="J56" s="23">
        <f t="shared" si="7"/>
        <v>0.03015873015873016</v>
      </c>
      <c r="K56" s="24">
        <f t="shared" si="8"/>
        <v>0.0306204673650282</v>
      </c>
      <c r="M56" s="19">
        <v>1652</v>
      </c>
      <c r="N56" s="14">
        <f t="shared" si="1"/>
        <v>1652</v>
      </c>
      <c r="O56" s="15"/>
      <c r="P56" s="15"/>
      <c r="S56" s="16">
        <f t="shared" si="0"/>
        <v>1.652</v>
      </c>
      <c r="T56" s="20">
        <f t="shared" si="6"/>
        <v>0.04955527318932651</v>
      </c>
      <c r="V56" s="25">
        <f t="shared" si="2"/>
        <v>-0.01893480582429831</v>
      </c>
      <c r="W56" s="26"/>
      <c r="X56" s="27"/>
    </row>
    <row r="57" spans="1:24" ht="15.75">
      <c r="A57" s="29">
        <f t="shared" si="3"/>
        <v>1842</v>
      </c>
      <c r="B57" s="137">
        <v>20.2</v>
      </c>
      <c r="C57" s="137">
        <v>0.774</v>
      </c>
      <c r="D57" s="30"/>
      <c r="E57" s="30"/>
      <c r="F57" s="30"/>
      <c r="G57" s="30"/>
      <c r="H57" s="30"/>
      <c r="I57" s="30"/>
      <c r="J57" s="31">
        <f t="shared" si="7"/>
        <v>0.045798816568047344</v>
      </c>
      <c r="K57" s="32">
        <f t="shared" si="8"/>
        <v>0.046872161327438995</v>
      </c>
      <c r="M57" s="33">
        <v>1618</v>
      </c>
      <c r="N57" s="34">
        <f t="shared" si="1"/>
        <v>1618</v>
      </c>
      <c r="O57" s="35"/>
      <c r="P57" s="35"/>
      <c r="Q57" s="29"/>
      <c r="R57" s="29"/>
      <c r="S57" s="36">
        <f t="shared" si="0"/>
        <v>1.618</v>
      </c>
      <c r="T57" s="37">
        <f t="shared" si="6"/>
        <v>-0.020581113801452666</v>
      </c>
      <c r="V57" s="38">
        <f t="shared" si="2"/>
        <v>0.06745327512889165</v>
      </c>
      <c r="W57" s="26"/>
      <c r="X57" s="27"/>
    </row>
    <row r="58" spans="1:24" ht="15.75">
      <c r="A58" s="1">
        <f t="shared" si="3"/>
        <v>1843</v>
      </c>
      <c r="B58" s="135">
        <v>32.7</v>
      </c>
      <c r="C58" s="138">
        <v>1.048</v>
      </c>
      <c r="D58" s="2"/>
      <c r="E58" s="2"/>
      <c r="F58" s="2"/>
      <c r="G58" s="2"/>
      <c r="H58" s="2"/>
      <c r="I58" s="2"/>
      <c r="J58" s="23">
        <f t="shared" si="7"/>
        <v>0.03962192816635161</v>
      </c>
      <c r="K58" s="24">
        <f t="shared" si="8"/>
        <v>0.040422741649309576</v>
      </c>
      <c r="M58" s="19">
        <v>1568</v>
      </c>
      <c r="N58" s="39">
        <f>AVERAGE(M57:M58)</f>
        <v>1593</v>
      </c>
      <c r="O58" s="40"/>
      <c r="P58" s="40"/>
      <c r="S58" s="16">
        <f t="shared" si="0"/>
        <v>1.593</v>
      </c>
      <c r="T58" s="41">
        <f>(+S58/S57)^2-1</f>
        <v>-0.030663609791575452</v>
      </c>
      <c r="V58" s="25">
        <f t="shared" si="2"/>
        <v>0.07108635144088503</v>
      </c>
      <c r="W58" s="26"/>
      <c r="X58" s="27"/>
    </row>
    <row r="59" spans="1:24" ht="15.75">
      <c r="A59" s="1">
        <f t="shared" si="3"/>
        <v>1844</v>
      </c>
      <c r="B59" s="135">
        <v>23.5</v>
      </c>
      <c r="C59" s="135">
        <v>1.834</v>
      </c>
      <c r="D59" s="2"/>
      <c r="E59" s="2"/>
      <c r="F59" s="2"/>
      <c r="G59" s="2"/>
      <c r="H59" s="2"/>
      <c r="I59" s="2"/>
      <c r="J59" s="23">
        <f t="shared" si="7"/>
        <v>0.06526690391459075</v>
      </c>
      <c r="K59" s="24">
        <f t="shared" si="8"/>
        <v>0.06746863848728986</v>
      </c>
      <c r="M59" s="19">
        <v>1702</v>
      </c>
      <c r="N59" s="39">
        <f aca="true" t="shared" si="9" ref="N59:N122">AVERAGE(M58:M59)</f>
        <v>1635</v>
      </c>
      <c r="O59" s="40"/>
      <c r="P59" s="40"/>
      <c r="S59" s="16">
        <f t="shared" si="0"/>
        <v>1.635</v>
      </c>
      <c r="T59" s="20">
        <f>+S59/S58-1</f>
        <v>0.026365348399246757</v>
      </c>
      <c r="V59" s="25">
        <f t="shared" si="2"/>
        <v>0.0411032900880431</v>
      </c>
      <c r="W59" s="26"/>
      <c r="X59" s="27"/>
    </row>
    <row r="60" spans="1:24" ht="15.75">
      <c r="A60" s="1">
        <f t="shared" si="3"/>
        <v>1845</v>
      </c>
      <c r="B60" s="135">
        <v>15.9</v>
      </c>
      <c r="C60" s="135">
        <v>1.04</v>
      </c>
      <c r="D60" s="2"/>
      <c r="E60" s="2"/>
      <c r="F60" s="2"/>
      <c r="G60" s="2"/>
      <c r="H60" s="2"/>
      <c r="I60" s="2"/>
      <c r="J60" s="23">
        <f t="shared" si="7"/>
        <v>0.05279187817258884</v>
      </c>
      <c r="K60" s="24">
        <f t="shared" si="8"/>
        <v>0.05422314911366007</v>
      </c>
      <c r="M60" s="19">
        <v>1859</v>
      </c>
      <c r="N60" s="39">
        <f t="shared" si="9"/>
        <v>1780.5</v>
      </c>
      <c r="O60" s="40"/>
      <c r="P60" s="40"/>
      <c r="S60" s="16">
        <f t="shared" si="0"/>
        <v>1.7805</v>
      </c>
      <c r="T60" s="20">
        <f aca="true" t="shared" si="10" ref="T60:T123">+S60/S59-1</f>
        <v>0.08899082568807337</v>
      </c>
      <c r="V60" s="25">
        <f t="shared" si="2"/>
        <v>-0.0347676765744133</v>
      </c>
      <c r="W60" s="26"/>
      <c r="X60" s="27"/>
    </row>
    <row r="61" spans="1:24" ht="15.75">
      <c r="A61" s="1">
        <f t="shared" si="3"/>
        <v>1846</v>
      </c>
      <c r="B61" s="135">
        <v>15.6</v>
      </c>
      <c r="C61" s="135">
        <v>0.843</v>
      </c>
      <c r="D61" s="2"/>
      <c r="E61" s="2"/>
      <c r="F61" s="2"/>
      <c r="G61" s="2"/>
      <c r="H61" s="2"/>
      <c r="I61" s="2"/>
      <c r="J61" s="23">
        <f t="shared" si="7"/>
        <v>0.05352380952380952</v>
      </c>
      <c r="K61" s="24">
        <f t="shared" si="8"/>
        <v>0.05499559643800763</v>
      </c>
      <c r="M61" s="19">
        <v>2065</v>
      </c>
      <c r="N61" s="39">
        <f t="shared" si="9"/>
        <v>1962</v>
      </c>
      <c r="O61" s="40"/>
      <c r="P61" s="40"/>
      <c r="S61" s="16">
        <f t="shared" si="0"/>
        <v>1.962</v>
      </c>
      <c r="T61" s="20">
        <f t="shared" si="10"/>
        <v>0.10193765796124676</v>
      </c>
      <c r="V61" s="25">
        <f t="shared" si="2"/>
        <v>-0.04694206152323913</v>
      </c>
      <c r="W61" s="26"/>
      <c r="X61" s="27"/>
    </row>
    <row r="62" spans="1:24" ht="15.75">
      <c r="A62" s="1">
        <f t="shared" si="3"/>
        <v>1847</v>
      </c>
      <c r="B62" s="135">
        <v>38.8</v>
      </c>
      <c r="C62" s="135">
        <v>1.119</v>
      </c>
      <c r="D62" s="2"/>
      <c r="E62" s="2"/>
      <c r="F62" s="2"/>
      <c r="G62" s="2"/>
      <c r="H62" s="2"/>
      <c r="I62" s="2"/>
      <c r="J62" s="23">
        <f t="shared" si="7"/>
        <v>0.04113970588235294</v>
      </c>
      <c r="K62" s="24">
        <f t="shared" si="8"/>
        <v>0.042003716146468716</v>
      </c>
      <c r="M62" s="19">
        <v>2410</v>
      </c>
      <c r="N62" s="39">
        <f t="shared" si="9"/>
        <v>2237.5</v>
      </c>
      <c r="O62" s="40"/>
      <c r="P62" s="40"/>
      <c r="S62" s="16">
        <f t="shared" si="0"/>
        <v>2.2375</v>
      </c>
      <c r="T62" s="20">
        <f t="shared" si="10"/>
        <v>0.14041794087665638</v>
      </c>
      <c r="V62" s="25">
        <f t="shared" si="2"/>
        <v>-0.09841422473018765</v>
      </c>
      <c r="W62" s="26"/>
      <c r="X62" s="27"/>
    </row>
    <row r="63" spans="1:24" ht="15.75">
      <c r="A63" s="1">
        <f t="shared" si="3"/>
        <v>1848</v>
      </c>
      <c r="B63" s="135">
        <v>47</v>
      </c>
      <c r="C63" s="135">
        <v>2.391</v>
      </c>
      <c r="D63" s="2"/>
      <c r="E63" s="2"/>
      <c r="F63" s="2"/>
      <c r="G63" s="2"/>
      <c r="H63" s="2"/>
      <c r="I63" s="2"/>
      <c r="J63" s="23">
        <f t="shared" si="7"/>
        <v>0.05573426573426574</v>
      </c>
      <c r="K63" s="24">
        <f t="shared" si="8"/>
        <v>0.05733194259612272</v>
      </c>
      <c r="M63" s="19">
        <v>2427</v>
      </c>
      <c r="N63" s="39">
        <f t="shared" si="9"/>
        <v>2418.5</v>
      </c>
      <c r="O63" s="40"/>
      <c r="P63" s="40"/>
      <c r="S63" s="16">
        <f t="shared" si="0"/>
        <v>2.4185</v>
      </c>
      <c r="T63" s="20">
        <f t="shared" si="10"/>
        <v>0.08089385474860333</v>
      </c>
      <c r="V63" s="25">
        <f t="shared" si="2"/>
        <v>-0.023561912152480616</v>
      </c>
      <c r="W63" s="26"/>
      <c r="X63" s="27"/>
    </row>
    <row r="64" spans="1:24" ht="15.75">
      <c r="A64" s="1">
        <f t="shared" si="3"/>
        <v>1849</v>
      </c>
      <c r="B64" s="135">
        <v>63.1</v>
      </c>
      <c r="C64" s="135">
        <v>3.566</v>
      </c>
      <c r="D64" s="2"/>
      <c r="E64" s="2"/>
      <c r="F64" s="2"/>
      <c r="G64" s="2"/>
      <c r="H64" s="2"/>
      <c r="I64" s="2"/>
      <c r="J64" s="23">
        <f t="shared" si="7"/>
        <v>0.06477747502270663</v>
      </c>
      <c r="K64" s="24">
        <f t="shared" si="8"/>
        <v>0.06694576379371843</v>
      </c>
      <c r="M64" s="19">
        <v>2419</v>
      </c>
      <c r="N64" s="39">
        <f t="shared" si="9"/>
        <v>2423</v>
      </c>
      <c r="O64" s="40"/>
      <c r="P64" s="40"/>
      <c r="S64" s="16">
        <f t="shared" si="0"/>
        <v>2.423</v>
      </c>
      <c r="T64" s="20">
        <f t="shared" si="10"/>
        <v>0.0018606574322928005</v>
      </c>
      <c r="V64" s="25">
        <f t="shared" si="2"/>
        <v>0.06508510636142563</v>
      </c>
      <c r="W64" s="26"/>
      <c r="X64" s="27"/>
    </row>
    <row r="65" spans="1:24" ht="15.75">
      <c r="A65" s="1">
        <f t="shared" si="3"/>
        <v>1850</v>
      </c>
      <c r="B65" s="135">
        <v>63.5</v>
      </c>
      <c r="C65" s="135">
        <v>3.782</v>
      </c>
      <c r="D65" s="2"/>
      <c r="E65" s="2"/>
      <c r="F65" s="2"/>
      <c r="G65" s="2"/>
      <c r="H65" s="2"/>
      <c r="I65" s="2"/>
      <c r="J65" s="23">
        <f t="shared" si="7"/>
        <v>0.059747235387045815</v>
      </c>
      <c r="K65" s="24">
        <f t="shared" si="8"/>
        <v>0.06158706378543862</v>
      </c>
      <c r="M65" s="19">
        <v>2581</v>
      </c>
      <c r="N65" s="39">
        <f t="shared" si="9"/>
        <v>2500</v>
      </c>
      <c r="O65" s="40"/>
      <c r="P65" s="40"/>
      <c r="S65" s="16">
        <f t="shared" si="0"/>
        <v>2.5</v>
      </c>
      <c r="T65" s="20">
        <f t="shared" si="10"/>
        <v>0.03177878662814693</v>
      </c>
      <c r="V65" s="25">
        <f t="shared" si="2"/>
        <v>0.029808277157291695</v>
      </c>
      <c r="W65" s="26"/>
      <c r="X65" s="27"/>
    </row>
    <row r="66" spans="1:24" ht="15.75">
      <c r="A66" s="1">
        <f t="shared" si="3"/>
        <v>1851</v>
      </c>
      <c r="B66" s="135">
        <v>68.3</v>
      </c>
      <c r="C66" s="135">
        <v>3.697</v>
      </c>
      <c r="D66" s="2"/>
      <c r="E66" s="2"/>
      <c r="F66" s="2"/>
      <c r="G66" s="2"/>
      <c r="H66" s="2"/>
      <c r="I66" s="2"/>
      <c r="J66" s="23">
        <f t="shared" si="7"/>
        <v>0.05610015174506828</v>
      </c>
      <c r="K66" s="24">
        <f t="shared" si="8"/>
        <v>0.05771917909806952</v>
      </c>
      <c r="M66" s="19">
        <v>2724</v>
      </c>
      <c r="N66" s="39">
        <f t="shared" si="9"/>
        <v>2652.5</v>
      </c>
      <c r="O66" s="40"/>
      <c r="P66" s="40"/>
      <c r="S66" s="16">
        <f t="shared" si="0"/>
        <v>2.6525</v>
      </c>
      <c r="T66" s="20">
        <f t="shared" si="10"/>
        <v>0.06099999999999994</v>
      </c>
      <c r="V66" s="25">
        <f t="shared" si="2"/>
        <v>-0.003280820901930423</v>
      </c>
      <c r="W66" s="26"/>
      <c r="X66" s="27"/>
    </row>
    <row r="67" spans="1:24" ht="15.75">
      <c r="A67" s="1">
        <f t="shared" si="3"/>
        <v>1852</v>
      </c>
      <c r="B67" s="135">
        <v>66.2</v>
      </c>
      <c r="C67" s="135">
        <v>4</v>
      </c>
      <c r="D67" s="2"/>
      <c r="E67" s="2"/>
      <c r="F67" s="2"/>
      <c r="G67" s="2"/>
      <c r="H67" s="2"/>
      <c r="I67" s="2"/>
      <c r="J67" s="23">
        <f t="shared" si="7"/>
        <v>0.05947955390334572</v>
      </c>
      <c r="K67" s="24">
        <f t="shared" si="8"/>
        <v>0.06130268199233716</v>
      </c>
      <c r="M67" s="19">
        <v>3066</v>
      </c>
      <c r="N67" s="39">
        <f t="shared" si="9"/>
        <v>2895</v>
      </c>
      <c r="O67" s="40"/>
      <c r="P67" s="40"/>
      <c r="S67" s="16">
        <f t="shared" si="0"/>
        <v>2.895</v>
      </c>
      <c r="T67" s="20">
        <f t="shared" si="10"/>
        <v>0.09142318567389252</v>
      </c>
      <c r="V67" s="25">
        <f t="shared" si="2"/>
        <v>-0.030120503681555354</v>
      </c>
      <c r="W67" s="26"/>
      <c r="X67" s="27"/>
    </row>
    <row r="68" spans="1:24" ht="15.75">
      <c r="A68" s="1">
        <f t="shared" si="3"/>
        <v>1853</v>
      </c>
      <c r="B68" s="135">
        <v>59.8</v>
      </c>
      <c r="C68" s="135">
        <v>3.666</v>
      </c>
      <c r="D68" s="2"/>
      <c r="E68" s="2"/>
      <c r="F68" s="2"/>
      <c r="G68" s="2"/>
      <c r="H68" s="2"/>
      <c r="I68" s="2"/>
      <c r="J68" s="23">
        <f t="shared" si="7"/>
        <v>0.05819047619047619</v>
      </c>
      <c r="K68" s="24">
        <f t="shared" si="8"/>
        <v>0.05993427828731178</v>
      </c>
      <c r="M68" s="19">
        <v>3311</v>
      </c>
      <c r="N68" s="39">
        <f t="shared" si="9"/>
        <v>3188.5</v>
      </c>
      <c r="O68" s="40"/>
      <c r="P68" s="40"/>
      <c r="S68" s="16">
        <f t="shared" si="0"/>
        <v>3.1885</v>
      </c>
      <c r="T68" s="20">
        <f t="shared" si="10"/>
        <v>0.10138169257340235</v>
      </c>
      <c r="V68" s="25">
        <f t="shared" si="2"/>
        <v>-0.04144741428609057</v>
      </c>
      <c r="W68" s="26"/>
      <c r="X68" s="27"/>
    </row>
    <row r="69" spans="1:24" ht="15.75">
      <c r="A69" s="1">
        <f t="shared" si="3"/>
        <v>1854</v>
      </c>
      <c r="B69" s="135">
        <v>42.2</v>
      </c>
      <c r="C69" s="135">
        <v>3.071</v>
      </c>
      <c r="D69" s="2"/>
      <c r="E69" s="2"/>
      <c r="F69" s="2"/>
      <c r="G69" s="2"/>
      <c r="H69" s="2"/>
      <c r="I69" s="2"/>
      <c r="J69" s="23">
        <f t="shared" si="7"/>
        <v>0.06021568627450981</v>
      </c>
      <c r="K69" s="24">
        <f t="shared" si="8"/>
        <v>0.06208492959597287</v>
      </c>
      <c r="M69" s="19">
        <v>3713</v>
      </c>
      <c r="N69" s="39">
        <f t="shared" si="9"/>
        <v>3512</v>
      </c>
      <c r="O69" s="40"/>
      <c r="P69" s="40"/>
      <c r="S69" s="16">
        <f t="shared" si="0"/>
        <v>3.512</v>
      </c>
      <c r="T69" s="20">
        <f t="shared" si="10"/>
        <v>0.10145836600282276</v>
      </c>
      <c r="V69" s="25">
        <f t="shared" si="2"/>
        <v>-0.03937343640684989</v>
      </c>
      <c r="W69" s="26"/>
      <c r="X69" s="27"/>
    </row>
    <row r="70" spans="1:24" ht="15.75">
      <c r="A70" s="1">
        <f t="shared" si="3"/>
        <v>1855</v>
      </c>
      <c r="B70" s="135">
        <v>35.6</v>
      </c>
      <c r="C70" s="135">
        <v>2.314</v>
      </c>
      <c r="D70" s="2"/>
      <c r="E70" s="2"/>
      <c r="F70" s="2"/>
      <c r="G70" s="2"/>
      <c r="H70" s="2"/>
      <c r="I70" s="2"/>
      <c r="J70" s="23">
        <f t="shared" si="7"/>
        <v>0.05948586118251927</v>
      </c>
      <c r="K70" s="24">
        <f t="shared" si="8"/>
        <v>0.06130938187213522</v>
      </c>
      <c r="M70" s="19">
        <v>3975</v>
      </c>
      <c r="N70" s="39">
        <f t="shared" si="9"/>
        <v>3844</v>
      </c>
      <c r="O70" s="40"/>
      <c r="P70" s="40"/>
      <c r="S70" s="16">
        <f aca="true" t="shared" si="11" ref="S70:S133">+N70/1000</f>
        <v>3.844</v>
      </c>
      <c r="T70" s="20">
        <f t="shared" si="10"/>
        <v>0.09453302961275623</v>
      </c>
      <c r="V70" s="25">
        <f t="shared" si="2"/>
        <v>-0.033223647740621004</v>
      </c>
      <c r="W70" s="26"/>
      <c r="X70" s="27"/>
    </row>
    <row r="71" spans="1:24" ht="15.75">
      <c r="A71" s="1">
        <f t="shared" si="3"/>
        <v>1856</v>
      </c>
      <c r="B71" s="135">
        <v>32</v>
      </c>
      <c r="C71" s="135">
        <v>1.954</v>
      </c>
      <c r="D71" s="2"/>
      <c r="E71" s="2"/>
      <c r="F71" s="2"/>
      <c r="G71" s="2"/>
      <c r="H71" s="2"/>
      <c r="I71" s="2"/>
      <c r="J71" s="23">
        <f t="shared" si="7"/>
        <v>0.05781065088757397</v>
      </c>
      <c r="K71" s="24">
        <f t="shared" si="8"/>
        <v>0.05953142613411328</v>
      </c>
      <c r="M71" s="19">
        <v>4047</v>
      </c>
      <c r="N71" s="39">
        <f t="shared" si="9"/>
        <v>4011</v>
      </c>
      <c r="O71" s="40"/>
      <c r="P71" s="40"/>
      <c r="S71" s="16">
        <f t="shared" si="11"/>
        <v>4.011</v>
      </c>
      <c r="T71" s="20">
        <f t="shared" si="10"/>
        <v>0.04344432882414151</v>
      </c>
      <c r="V71" s="25">
        <f aca="true" t="shared" si="12" ref="V71:V134">+K71-T71</f>
        <v>0.016087097309971772</v>
      </c>
      <c r="W71" s="26"/>
      <c r="X71" s="27"/>
    </row>
    <row r="72" spans="1:24" ht="15.75">
      <c r="A72" s="1">
        <f aca="true" t="shared" si="13" ref="A72:A135">+A71+1</f>
        <v>1857</v>
      </c>
      <c r="B72" s="135">
        <v>28.7</v>
      </c>
      <c r="C72" s="135">
        <v>1.678</v>
      </c>
      <c r="D72" s="2"/>
      <c r="E72" s="2"/>
      <c r="F72" s="2"/>
      <c r="G72" s="2"/>
      <c r="H72" s="2"/>
      <c r="I72" s="2"/>
      <c r="J72" s="23">
        <f t="shared" si="7"/>
        <v>0.055288303130148264</v>
      </c>
      <c r="K72" s="24">
        <f t="shared" si="8"/>
        <v>0.05686015384094066</v>
      </c>
      <c r="M72" s="19">
        <v>4180</v>
      </c>
      <c r="N72" s="39">
        <f t="shared" si="9"/>
        <v>4113.5</v>
      </c>
      <c r="O72" s="40"/>
      <c r="P72" s="40"/>
      <c r="S72" s="16">
        <f t="shared" si="11"/>
        <v>4.1135</v>
      </c>
      <c r="T72" s="20">
        <f t="shared" si="10"/>
        <v>0.025554724507603988</v>
      </c>
      <c r="V72" s="25">
        <f t="shared" si="12"/>
        <v>0.03130542933333667</v>
      </c>
      <c r="W72" s="26"/>
      <c r="X72" s="27"/>
    </row>
    <row r="73" spans="1:24" ht="15.75">
      <c r="A73" s="1">
        <f t="shared" si="13"/>
        <v>1858</v>
      </c>
      <c r="B73" s="135">
        <v>44.9</v>
      </c>
      <c r="C73" s="135">
        <v>1.567</v>
      </c>
      <c r="D73" s="2"/>
      <c r="E73" s="2"/>
      <c r="F73" s="2"/>
      <c r="G73" s="2"/>
      <c r="H73" s="2"/>
      <c r="I73" s="2"/>
      <c r="J73" s="23">
        <f t="shared" si="7"/>
        <v>0.042581521739130435</v>
      </c>
      <c r="K73" s="24">
        <f t="shared" si="8"/>
        <v>0.04350783668596338</v>
      </c>
      <c r="M73" s="19">
        <v>4093</v>
      </c>
      <c r="N73" s="39">
        <f t="shared" si="9"/>
        <v>4136.5</v>
      </c>
      <c r="O73" s="40"/>
      <c r="P73" s="40"/>
      <c r="S73" s="16">
        <f t="shared" si="11"/>
        <v>4.1365</v>
      </c>
      <c r="T73" s="20">
        <f t="shared" si="10"/>
        <v>0.005591345569466277</v>
      </c>
      <c r="V73" s="25">
        <f t="shared" si="12"/>
        <v>0.0379164911164971</v>
      </c>
      <c r="W73" s="26"/>
      <c r="X73" s="27"/>
    </row>
    <row r="74" spans="1:24" ht="15.75">
      <c r="A74" s="1">
        <f t="shared" si="13"/>
        <v>1859</v>
      </c>
      <c r="B74" s="135">
        <v>58.5</v>
      </c>
      <c r="C74" s="135">
        <v>2.638</v>
      </c>
      <c r="D74" s="2"/>
      <c r="E74" s="2"/>
      <c r="F74" s="2"/>
      <c r="G74" s="2"/>
      <c r="H74" s="2"/>
      <c r="I74" s="2"/>
      <c r="J74" s="23">
        <f t="shared" si="7"/>
        <v>0.05102514506769826</v>
      </c>
      <c r="K74" s="24">
        <f t="shared" si="8"/>
        <v>0.052361009110577394</v>
      </c>
      <c r="M74" s="19">
        <v>4425</v>
      </c>
      <c r="N74" s="39">
        <f t="shared" si="9"/>
        <v>4259</v>
      </c>
      <c r="O74" s="40"/>
      <c r="P74" s="40"/>
      <c r="S74" s="16">
        <f t="shared" si="11"/>
        <v>4.259</v>
      </c>
      <c r="T74" s="20">
        <f t="shared" si="10"/>
        <v>0.02961440831620954</v>
      </c>
      <c r="V74" s="25">
        <f t="shared" si="12"/>
        <v>0.022746600794367855</v>
      </c>
      <c r="W74" s="26"/>
      <c r="X74" s="27"/>
    </row>
    <row r="75" spans="1:24" ht="15.75">
      <c r="A75" s="1">
        <f t="shared" si="13"/>
        <v>1860</v>
      </c>
      <c r="B75" s="135">
        <v>64.8</v>
      </c>
      <c r="C75" s="135">
        <v>3.177</v>
      </c>
      <c r="D75" s="2"/>
      <c r="E75" s="2"/>
      <c r="F75" s="2"/>
      <c r="G75" s="2"/>
      <c r="H75" s="2"/>
      <c r="I75" s="2"/>
      <c r="J75" s="23">
        <f t="shared" si="7"/>
        <v>0.05153284671532847</v>
      </c>
      <c r="K75" s="24">
        <f t="shared" si="8"/>
        <v>0.05289578182363078</v>
      </c>
      <c r="M75" s="19">
        <v>4387</v>
      </c>
      <c r="N75" s="39">
        <f t="shared" si="9"/>
        <v>4406</v>
      </c>
      <c r="O75" s="40"/>
      <c r="P75" s="40"/>
      <c r="S75" s="16">
        <f t="shared" si="11"/>
        <v>4.406</v>
      </c>
      <c r="T75" s="20">
        <f t="shared" si="10"/>
        <v>0.034515144400093734</v>
      </c>
      <c r="V75" s="25">
        <f t="shared" si="12"/>
        <v>0.018380637423537044</v>
      </c>
      <c r="W75" s="26"/>
      <c r="X75" s="27"/>
    </row>
    <row r="76" spans="1:24" ht="15.75">
      <c r="A76" s="1">
        <f t="shared" si="13"/>
        <v>1861</v>
      </c>
      <c r="B76" s="135">
        <v>90.6</v>
      </c>
      <c r="C76" s="135">
        <v>4</v>
      </c>
      <c r="D76" s="2"/>
      <c r="E76" s="2"/>
      <c r="F76" s="2"/>
      <c r="G76" s="2"/>
      <c r="H76" s="2"/>
      <c r="I76" s="2"/>
      <c r="J76" s="23">
        <f t="shared" si="7"/>
        <v>0.05148005148005149</v>
      </c>
      <c r="K76" s="24">
        <f t="shared" si="8"/>
        <v>0.05284015852047557</v>
      </c>
      <c r="M76" s="19">
        <v>4643</v>
      </c>
      <c r="N76" s="39">
        <f t="shared" si="9"/>
        <v>4515</v>
      </c>
      <c r="O76" s="40"/>
      <c r="P76" s="40"/>
      <c r="S76" s="16">
        <f t="shared" si="11"/>
        <v>4.515</v>
      </c>
      <c r="T76" s="20">
        <f t="shared" si="10"/>
        <v>0.02473899228325016</v>
      </c>
      <c r="V76" s="25">
        <f t="shared" si="12"/>
        <v>0.02810116623722541</v>
      </c>
      <c r="W76" s="26"/>
      <c r="X76" s="27"/>
    </row>
    <row r="77" spans="1:24" ht="15.75">
      <c r="A77" s="1">
        <f t="shared" si="13"/>
        <v>1862</v>
      </c>
      <c r="B77" s="139">
        <v>524</v>
      </c>
      <c r="C77" s="135">
        <v>13.19</v>
      </c>
      <c r="D77" s="2"/>
      <c r="E77" s="2"/>
      <c r="F77" s="2"/>
      <c r="G77" s="2"/>
      <c r="H77" s="2"/>
      <c r="I77" s="2"/>
      <c r="J77" s="23">
        <f t="shared" si="7"/>
        <v>0.042922225837943376</v>
      </c>
      <c r="K77" s="24">
        <f t="shared" si="8"/>
        <v>0.04386358723666051</v>
      </c>
      <c r="M77" s="19">
        <v>5844</v>
      </c>
      <c r="N77" s="39">
        <f t="shared" si="9"/>
        <v>5243.5</v>
      </c>
      <c r="O77" s="40"/>
      <c r="P77" s="40"/>
      <c r="S77" s="16">
        <f t="shared" si="11"/>
        <v>5.2435</v>
      </c>
      <c r="T77" s="20">
        <f t="shared" si="10"/>
        <v>0.16135105204872646</v>
      </c>
      <c r="V77" s="25">
        <f t="shared" si="12"/>
        <v>-0.11748746481206596</v>
      </c>
      <c r="W77" s="26"/>
      <c r="X77" s="27"/>
    </row>
    <row r="78" spans="1:24" ht="15.75">
      <c r="A78" s="1">
        <f t="shared" si="13"/>
        <v>1863</v>
      </c>
      <c r="B78" s="139">
        <v>1120</v>
      </c>
      <c r="C78" s="135">
        <v>24.73</v>
      </c>
      <c r="D78" s="2"/>
      <c r="E78" s="2"/>
      <c r="F78" s="2"/>
      <c r="G78" s="2"/>
      <c r="H78" s="2"/>
      <c r="I78" s="2"/>
      <c r="J78" s="23">
        <f t="shared" si="7"/>
        <v>0.030085158150851582</v>
      </c>
      <c r="K78" s="24">
        <f t="shared" si="8"/>
        <v>0.030544628134900297</v>
      </c>
      <c r="M78" s="19">
        <v>7698</v>
      </c>
      <c r="N78" s="39">
        <f t="shared" si="9"/>
        <v>6771</v>
      </c>
      <c r="O78" s="40"/>
      <c r="P78" s="40"/>
      <c r="S78" s="16">
        <f t="shared" si="11"/>
        <v>6.771</v>
      </c>
      <c r="T78" s="20">
        <f t="shared" si="10"/>
        <v>0.2913130542576523</v>
      </c>
      <c r="V78" s="25">
        <f t="shared" si="12"/>
        <v>-0.26076842612275203</v>
      </c>
      <c r="W78" s="26"/>
      <c r="X78" s="27"/>
    </row>
    <row r="79" spans="1:24" ht="15.75">
      <c r="A79" s="1">
        <f t="shared" si="13"/>
        <v>1864</v>
      </c>
      <c r="B79" s="139">
        <v>1816</v>
      </c>
      <c r="C79" s="135">
        <v>53.685</v>
      </c>
      <c r="D79" s="2"/>
      <c r="E79" s="2"/>
      <c r="F79" s="2"/>
      <c r="G79" s="2"/>
      <c r="H79" s="2"/>
      <c r="I79" s="2"/>
      <c r="J79" s="23">
        <f t="shared" si="7"/>
        <v>0.03657016348773842</v>
      </c>
      <c r="K79" s="24">
        <f t="shared" si="8"/>
        <v>0.03725130667536338</v>
      </c>
      <c r="M79" s="19">
        <v>9549</v>
      </c>
      <c r="N79" s="39">
        <f t="shared" si="9"/>
        <v>8623.5</v>
      </c>
      <c r="O79" s="40"/>
      <c r="P79" s="40"/>
      <c r="S79" s="16">
        <f t="shared" si="11"/>
        <v>8.6235</v>
      </c>
      <c r="T79" s="20">
        <f t="shared" si="10"/>
        <v>0.27359326539654405</v>
      </c>
      <c r="V79" s="25">
        <f t="shared" si="12"/>
        <v>-0.23634195872118066</v>
      </c>
      <c r="W79" s="26"/>
      <c r="X79" s="27"/>
    </row>
    <row r="80" spans="1:24" ht="15.75">
      <c r="A80" s="1">
        <f t="shared" si="13"/>
        <v>1865</v>
      </c>
      <c r="B80" s="139">
        <v>2678</v>
      </c>
      <c r="C80" s="135">
        <v>77.398</v>
      </c>
      <c r="D80" s="2"/>
      <c r="E80" s="2"/>
      <c r="F80" s="2"/>
      <c r="G80" s="2"/>
      <c r="H80" s="2"/>
      <c r="I80" s="2"/>
      <c r="J80" s="23">
        <f t="shared" si="7"/>
        <v>0.0344450378282154</v>
      </c>
      <c r="K80" s="24">
        <f t="shared" si="8"/>
        <v>0.035048664108742425</v>
      </c>
      <c r="M80" s="19">
        <v>9977</v>
      </c>
      <c r="N80" s="39">
        <f t="shared" si="9"/>
        <v>9763</v>
      </c>
      <c r="O80" s="40"/>
      <c r="P80" s="40"/>
      <c r="S80" s="16">
        <f t="shared" si="11"/>
        <v>9.763</v>
      </c>
      <c r="T80" s="20">
        <f t="shared" si="10"/>
        <v>0.1321389227111962</v>
      </c>
      <c r="V80" s="25">
        <f t="shared" si="12"/>
        <v>-0.09709025860245378</v>
      </c>
      <c r="W80" s="26"/>
      <c r="X80" s="27"/>
    </row>
    <row r="81" spans="1:24" ht="15.75">
      <c r="A81" s="1">
        <f t="shared" si="13"/>
        <v>1866</v>
      </c>
      <c r="B81" s="139">
        <v>2756</v>
      </c>
      <c r="C81" s="135">
        <v>133.068</v>
      </c>
      <c r="D81" s="2"/>
      <c r="E81" s="2"/>
      <c r="F81" s="2"/>
      <c r="G81" s="2"/>
      <c r="H81" s="2"/>
      <c r="I81" s="2"/>
      <c r="J81" s="23">
        <f t="shared" si="7"/>
        <v>0.04897607655502393</v>
      </c>
      <c r="K81" s="24">
        <f t="shared" si="8"/>
        <v>0.05020551103089042</v>
      </c>
      <c r="M81" s="19">
        <v>9081</v>
      </c>
      <c r="N81" s="39">
        <f t="shared" si="9"/>
        <v>9529</v>
      </c>
      <c r="O81" s="40"/>
      <c r="P81" s="40"/>
      <c r="S81" s="16">
        <f t="shared" si="11"/>
        <v>9.529</v>
      </c>
      <c r="T81" s="20">
        <f t="shared" si="10"/>
        <v>-0.023968042609853524</v>
      </c>
      <c r="V81" s="25">
        <f t="shared" si="12"/>
        <v>0.07417355364074395</v>
      </c>
      <c r="W81" s="26"/>
      <c r="X81" s="27"/>
    </row>
    <row r="82" spans="1:24" ht="15.75">
      <c r="A82" s="1">
        <f t="shared" si="13"/>
        <v>1867</v>
      </c>
      <c r="B82" s="139">
        <v>2650</v>
      </c>
      <c r="C82" s="135">
        <v>143.782</v>
      </c>
      <c r="D82" s="2"/>
      <c r="E82" s="2"/>
      <c r="F82" s="2"/>
      <c r="G82" s="2"/>
      <c r="H82" s="2"/>
      <c r="I82" s="2"/>
      <c r="J82" s="23">
        <f t="shared" si="7"/>
        <v>0.053193488716241216</v>
      </c>
      <c r="K82" s="24">
        <f t="shared" si="8"/>
        <v>0.05464691884676766</v>
      </c>
      <c r="M82" s="19">
        <v>8424</v>
      </c>
      <c r="N82" s="39">
        <f t="shared" si="9"/>
        <v>8752.5</v>
      </c>
      <c r="O82" s="40"/>
      <c r="P82" s="40"/>
      <c r="S82" s="16">
        <f t="shared" si="11"/>
        <v>8.7525</v>
      </c>
      <c r="T82" s="20">
        <f t="shared" si="10"/>
        <v>-0.08148808899149973</v>
      </c>
      <c r="V82" s="25">
        <f t="shared" si="12"/>
        <v>0.13613500783826737</v>
      </c>
      <c r="W82" s="26"/>
      <c r="X82" s="27"/>
    </row>
    <row r="83" spans="1:24" ht="15.75">
      <c r="A83" s="1">
        <f t="shared" si="13"/>
        <v>1868</v>
      </c>
      <c r="B83" s="139">
        <v>2583</v>
      </c>
      <c r="C83" s="135">
        <v>140.424</v>
      </c>
      <c r="D83" s="2"/>
      <c r="E83" s="2"/>
      <c r="F83" s="2"/>
      <c r="G83" s="2"/>
      <c r="H83" s="2"/>
      <c r="I83" s="2"/>
      <c r="J83" s="23">
        <f t="shared" si="7"/>
        <v>0.05366864131473342</v>
      </c>
      <c r="K83" s="24">
        <f t="shared" si="8"/>
        <v>0.0551485142293409</v>
      </c>
      <c r="M83" s="19">
        <v>8224</v>
      </c>
      <c r="N83" s="39">
        <f t="shared" si="9"/>
        <v>8324</v>
      </c>
      <c r="O83" s="40"/>
      <c r="P83" s="40"/>
      <c r="S83" s="16">
        <f t="shared" si="11"/>
        <v>8.324</v>
      </c>
      <c r="T83" s="20">
        <f t="shared" si="10"/>
        <v>-0.04895744073121966</v>
      </c>
      <c r="V83" s="25">
        <f t="shared" si="12"/>
        <v>0.10410595496056056</v>
      </c>
      <c r="W83" s="26"/>
      <c r="X83" s="27"/>
    </row>
    <row r="84" spans="1:24" ht="15.75">
      <c r="A84" s="1">
        <f t="shared" si="13"/>
        <v>1869</v>
      </c>
      <c r="B84" s="139">
        <v>2545</v>
      </c>
      <c r="C84" s="135">
        <v>130.694</v>
      </c>
      <c r="D84" s="2"/>
      <c r="E84" s="2"/>
      <c r="F84" s="2"/>
      <c r="G84" s="2"/>
      <c r="H84" s="2"/>
      <c r="I84" s="2"/>
      <c r="J84" s="23">
        <f t="shared" si="7"/>
        <v>0.05097269890795631</v>
      </c>
      <c r="K84" s="24">
        <f t="shared" si="8"/>
        <v>0.052305782355533154</v>
      </c>
      <c r="M84" s="19">
        <v>7921</v>
      </c>
      <c r="N84" s="39">
        <f t="shared" si="9"/>
        <v>8072.5</v>
      </c>
      <c r="O84" s="40"/>
      <c r="P84" s="40"/>
      <c r="S84" s="16">
        <f t="shared" si="11"/>
        <v>8.0725</v>
      </c>
      <c r="T84" s="20">
        <f t="shared" si="10"/>
        <v>-0.030213839500240258</v>
      </c>
      <c r="V84" s="25">
        <f t="shared" si="12"/>
        <v>0.08251962185577341</v>
      </c>
      <c r="W84" s="26"/>
      <c r="X84" s="27"/>
    </row>
    <row r="85" spans="1:24" ht="15.75">
      <c r="A85" s="1">
        <f t="shared" si="13"/>
        <v>1870</v>
      </c>
      <c r="B85" s="139">
        <v>2436</v>
      </c>
      <c r="C85" s="135">
        <v>129.235</v>
      </c>
      <c r="D85" s="2"/>
      <c r="E85" s="2"/>
      <c r="F85" s="2"/>
      <c r="G85" s="2"/>
      <c r="H85" s="2"/>
      <c r="I85" s="2"/>
      <c r="J85" s="23">
        <f t="shared" si="7"/>
        <v>0.05189118650873319</v>
      </c>
      <c r="K85" s="24">
        <f t="shared" si="8"/>
        <v>0.05327339638255357</v>
      </c>
      <c r="M85" s="19">
        <v>7812</v>
      </c>
      <c r="N85" s="39">
        <f t="shared" si="9"/>
        <v>7866.5</v>
      </c>
      <c r="O85" s="40"/>
      <c r="P85" s="40"/>
      <c r="S85" s="16">
        <f t="shared" si="11"/>
        <v>7.8665</v>
      </c>
      <c r="T85" s="20">
        <f t="shared" si="10"/>
        <v>-0.025518736450913515</v>
      </c>
      <c r="V85" s="25">
        <f t="shared" si="12"/>
        <v>0.07879213283346709</v>
      </c>
      <c r="W85" s="26"/>
      <c r="X85" s="27"/>
    </row>
    <row r="86" spans="1:24" ht="15.75">
      <c r="A86" s="1">
        <f t="shared" si="13"/>
        <v>1871</v>
      </c>
      <c r="B86" s="139">
        <v>2322</v>
      </c>
      <c r="C86" s="135">
        <v>125.577</v>
      </c>
      <c r="D86" s="2"/>
      <c r="E86" s="2"/>
      <c r="F86" s="2"/>
      <c r="G86" s="2"/>
      <c r="H86" s="2"/>
      <c r="I86" s="2"/>
      <c r="J86" s="23">
        <f t="shared" si="7"/>
        <v>0.05278562421185372</v>
      </c>
      <c r="K86" s="24">
        <f t="shared" si="8"/>
        <v>0.05421655146777399</v>
      </c>
      <c r="M86" s="19">
        <v>7665</v>
      </c>
      <c r="N86" s="39">
        <f t="shared" si="9"/>
        <v>7738.5</v>
      </c>
      <c r="O86" s="40"/>
      <c r="P86" s="40"/>
      <c r="S86" s="16">
        <f t="shared" si="11"/>
        <v>7.7385</v>
      </c>
      <c r="T86" s="20">
        <f t="shared" si="10"/>
        <v>-0.016271531176508036</v>
      </c>
      <c r="V86" s="25">
        <f t="shared" si="12"/>
        <v>0.07048808264428202</v>
      </c>
      <c r="W86" s="26"/>
      <c r="X86" s="27"/>
    </row>
    <row r="87" spans="1:24" ht="15.75">
      <c r="A87" s="1">
        <f t="shared" si="13"/>
        <v>1872</v>
      </c>
      <c r="B87" s="139">
        <v>2210</v>
      </c>
      <c r="C87" s="135">
        <v>117.358</v>
      </c>
      <c r="D87" s="2"/>
      <c r="E87" s="2"/>
      <c r="F87" s="2"/>
      <c r="G87" s="2"/>
      <c r="H87" s="2"/>
      <c r="I87" s="2"/>
      <c r="J87" s="23">
        <f t="shared" si="7"/>
        <v>0.05179082082965578</v>
      </c>
      <c r="K87" s="24">
        <f t="shared" si="8"/>
        <v>0.05316761812169594</v>
      </c>
      <c r="M87" s="19">
        <v>8309</v>
      </c>
      <c r="N87" s="39">
        <f t="shared" si="9"/>
        <v>7987</v>
      </c>
      <c r="O87" s="40"/>
      <c r="P87" s="40"/>
      <c r="S87" s="16">
        <f t="shared" si="11"/>
        <v>7.987</v>
      </c>
      <c r="T87" s="20">
        <f t="shared" si="10"/>
        <v>0.032112166440524614</v>
      </c>
      <c r="V87" s="25">
        <f t="shared" si="12"/>
        <v>0.021055451681171324</v>
      </c>
      <c r="W87" s="26"/>
      <c r="X87" s="27"/>
    </row>
    <row r="88" spans="1:24" ht="15.75">
      <c r="A88" s="1">
        <f t="shared" si="13"/>
        <v>1873</v>
      </c>
      <c r="B88" s="139">
        <v>2151</v>
      </c>
      <c r="C88" s="135">
        <v>104.751</v>
      </c>
      <c r="D88" s="2"/>
      <c r="E88" s="2"/>
      <c r="F88" s="2"/>
      <c r="G88" s="2"/>
      <c r="H88" s="2"/>
      <c r="I88" s="2"/>
      <c r="J88" s="23">
        <f t="shared" si="7"/>
        <v>0.0480398991057097</v>
      </c>
      <c r="K88" s="24">
        <f t="shared" si="8"/>
        <v>0.049222214207862366</v>
      </c>
      <c r="M88" s="19">
        <v>8837</v>
      </c>
      <c r="N88" s="39">
        <f t="shared" si="9"/>
        <v>8573</v>
      </c>
      <c r="O88" s="40"/>
      <c r="P88" s="40"/>
      <c r="S88" s="16">
        <f t="shared" si="11"/>
        <v>8.573</v>
      </c>
      <c r="T88" s="20">
        <f t="shared" si="10"/>
        <v>0.07336922499060972</v>
      </c>
      <c r="V88" s="25">
        <f t="shared" si="12"/>
        <v>-0.02414701078274735</v>
      </c>
      <c r="W88" s="26"/>
      <c r="X88" s="27"/>
    </row>
    <row r="89" spans="1:24" ht="15.75">
      <c r="A89" s="1">
        <f t="shared" si="13"/>
        <v>1874</v>
      </c>
      <c r="B89" s="139">
        <v>2160</v>
      </c>
      <c r="C89" s="135">
        <v>107.12</v>
      </c>
      <c r="D89" s="2"/>
      <c r="E89" s="2"/>
      <c r="F89" s="2"/>
      <c r="G89" s="2"/>
      <c r="H89" s="2"/>
      <c r="I89" s="2"/>
      <c r="J89" s="23">
        <f t="shared" si="7"/>
        <v>0.0496961261888193</v>
      </c>
      <c r="K89" s="24">
        <f t="shared" si="8"/>
        <v>0.05096244421819843</v>
      </c>
      <c r="M89" s="19">
        <v>8563</v>
      </c>
      <c r="N89" s="39">
        <f t="shared" si="9"/>
        <v>8700</v>
      </c>
      <c r="O89" s="40"/>
      <c r="P89" s="40"/>
      <c r="S89" s="16">
        <f t="shared" si="11"/>
        <v>8.7</v>
      </c>
      <c r="T89" s="20">
        <f t="shared" si="10"/>
        <v>0.014813950775691032</v>
      </c>
      <c r="V89" s="25">
        <f t="shared" si="12"/>
        <v>0.036148493442507396</v>
      </c>
      <c r="W89" s="26"/>
      <c r="X89" s="27"/>
    </row>
    <row r="90" spans="1:24" ht="15.75">
      <c r="A90" s="1">
        <f t="shared" si="13"/>
        <v>1875</v>
      </c>
      <c r="B90" s="139">
        <v>2156</v>
      </c>
      <c r="C90" s="135">
        <v>103.094</v>
      </c>
      <c r="D90" s="2"/>
      <c r="E90" s="2"/>
      <c r="F90" s="2"/>
      <c r="G90" s="2"/>
      <c r="H90" s="2"/>
      <c r="I90" s="2"/>
      <c r="J90" s="23">
        <f t="shared" si="7"/>
        <v>0.04777293790546802</v>
      </c>
      <c r="K90" s="24">
        <f t="shared" si="8"/>
        <v>0.04894198921124753</v>
      </c>
      <c r="M90" s="19">
        <v>8239</v>
      </c>
      <c r="N90" s="39">
        <f t="shared" si="9"/>
        <v>8401</v>
      </c>
      <c r="O90" s="40"/>
      <c r="P90" s="40"/>
      <c r="S90" s="16">
        <f t="shared" si="11"/>
        <v>8.401</v>
      </c>
      <c r="T90" s="20">
        <f t="shared" si="10"/>
        <v>-0.03436781609195394</v>
      </c>
      <c r="V90" s="25">
        <f t="shared" si="12"/>
        <v>0.08330980530320148</v>
      </c>
      <c r="W90" s="26"/>
      <c r="X90" s="27"/>
    </row>
    <row r="91" spans="1:24" ht="15.75">
      <c r="A91" s="1">
        <f t="shared" si="13"/>
        <v>1876</v>
      </c>
      <c r="B91" s="139">
        <v>2131</v>
      </c>
      <c r="C91" s="135">
        <v>100.243</v>
      </c>
      <c r="D91" s="2"/>
      <c r="E91" s="2"/>
      <c r="F91" s="2"/>
      <c r="G91" s="2"/>
      <c r="H91" s="2"/>
      <c r="I91" s="2"/>
      <c r="J91" s="23">
        <f t="shared" si="7"/>
        <v>0.04676603685560998</v>
      </c>
      <c r="K91" s="24">
        <f t="shared" si="8"/>
        <v>0.047885750235803035</v>
      </c>
      <c r="M91" s="19">
        <v>8388</v>
      </c>
      <c r="N91" s="39">
        <f t="shared" si="9"/>
        <v>8313.5</v>
      </c>
      <c r="O91" s="40"/>
      <c r="P91" s="40"/>
      <c r="S91" s="16">
        <f t="shared" si="11"/>
        <v>8.3135</v>
      </c>
      <c r="T91" s="20">
        <f t="shared" si="10"/>
        <v>-0.01041542673491258</v>
      </c>
      <c r="V91" s="25">
        <f t="shared" si="12"/>
        <v>0.058301176970715615</v>
      </c>
      <c r="W91" s="26"/>
      <c r="X91" s="27"/>
    </row>
    <row r="92" spans="1:24" ht="15.75">
      <c r="A92" s="1">
        <f t="shared" si="13"/>
        <v>1877</v>
      </c>
      <c r="B92" s="139">
        <v>2107</v>
      </c>
      <c r="C92" s="135">
        <v>97.125</v>
      </c>
      <c r="D92" s="2"/>
      <c r="E92" s="2"/>
      <c r="F92" s="2"/>
      <c r="G92" s="2"/>
      <c r="H92" s="2"/>
      <c r="I92" s="2"/>
      <c r="J92" s="23">
        <f t="shared" si="7"/>
        <v>0.0458352996696555</v>
      </c>
      <c r="K92" s="24">
        <f t="shared" si="8"/>
        <v>0.04691037522262807</v>
      </c>
      <c r="M92" s="19">
        <v>8604</v>
      </c>
      <c r="N92" s="39">
        <f t="shared" si="9"/>
        <v>8496</v>
      </c>
      <c r="O92" s="40"/>
      <c r="P92" s="40"/>
      <c r="S92" s="16">
        <f t="shared" si="11"/>
        <v>8.496</v>
      </c>
      <c r="T92" s="20">
        <f t="shared" si="10"/>
        <v>0.021952246346304216</v>
      </c>
      <c r="V92" s="25">
        <f t="shared" si="12"/>
        <v>0.024958128876323857</v>
      </c>
      <c r="W92" s="26"/>
      <c r="X92" s="27"/>
    </row>
    <row r="93" spans="1:24" ht="15.75">
      <c r="A93" s="1">
        <f t="shared" si="13"/>
        <v>1878</v>
      </c>
      <c r="B93" s="139">
        <v>2159</v>
      </c>
      <c r="C93" s="135">
        <v>102.501</v>
      </c>
      <c r="D93" s="2"/>
      <c r="E93" s="2"/>
      <c r="F93" s="2"/>
      <c r="G93" s="2"/>
      <c r="H93" s="2"/>
      <c r="I93" s="2"/>
      <c r="J93" s="23">
        <f t="shared" si="7"/>
        <v>0.04805485232067511</v>
      </c>
      <c r="K93" s="24">
        <f t="shared" si="8"/>
        <v>0.04923791263069836</v>
      </c>
      <c r="M93" s="19">
        <v>8460</v>
      </c>
      <c r="N93" s="39">
        <f t="shared" si="9"/>
        <v>8532</v>
      </c>
      <c r="O93" s="40"/>
      <c r="P93" s="40"/>
      <c r="S93" s="16">
        <f t="shared" si="11"/>
        <v>8.532</v>
      </c>
      <c r="T93" s="20">
        <f t="shared" si="10"/>
        <v>0.004237288135593209</v>
      </c>
      <c r="V93" s="25">
        <f t="shared" si="12"/>
        <v>0.045000624495105154</v>
      </c>
      <c r="W93" s="26"/>
      <c r="X93" s="27"/>
    </row>
    <row r="94" spans="1:24" ht="15.75">
      <c r="A94" s="1">
        <f t="shared" si="13"/>
        <v>1879</v>
      </c>
      <c r="B94" s="139">
        <v>2299</v>
      </c>
      <c r="C94" s="135">
        <v>105.328</v>
      </c>
      <c r="D94" s="2"/>
      <c r="E94" s="2"/>
      <c r="F94" s="2"/>
      <c r="G94" s="2"/>
      <c r="H94" s="2"/>
      <c r="I94" s="2"/>
      <c r="J94" s="23">
        <f t="shared" si="7"/>
        <v>0.04725347689546882</v>
      </c>
      <c r="K94" s="24">
        <f t="shared" si="8"/>
        <v>0.04839693870799362</v>
      </c>
      <c r="M94" s="19">
        <v>9449</v>
      </c>
      <c r="N94" s="39">
        <f t="shared" si="9"/>
        <v>8954.5</v>
      </c>
      <c r="O94" s="40"/>
      <c r="P94" s="40"/>
      <c r="S94" s="16">
        <f t="shared" si="11"/>
        <v>8.9545</v>
      </c>
      <c r="T94" s="20">
        <f t="shared" si="10"/>
        <v>0.04951945616502562</v>
      </c>
      <c r="V94" s="25">
        <f t="shared" si="12"/>
        <v>-0.001122517457031999</v>
      </c>
      <c r="W94" s="26"/>
      <c r="X94" s="27"/>
    </row>
    <row r="95" spans="1:24" ht="15.75">
      <c r="A95" s="1">
        <f t="shared" si="13"/>
        <v>1880</v>
      </c>
      <c r="B95" s="139">
        <v>2091</v>
      </c>
      <c r="C95" s="135">
        <v>95.758</v>
      </c>
      <c r="D95" s="2"/>
      <c r="E95" s="2"/>
      <c r="F95" s="2"/>
      <c r="G95" s="2"/>
      <c r="H95" s="2"/>
      <c r="I95" s="2"/>
      <c r="J95" s="23">
        <f t="shared" si="7"/>
        <v>0.043625512528473805</v>
      </c>
      <c r="K95" s="24">
        <f t="shared" si="8"/>
        <v>0.04459832491974137</v>
      </c>
      <c r="M95" s="19">
        <v>10462</v>
      </c>
      <c r="N95" s="39">
        <f t="shared" si="9"/>
        <v>9955.5</v>
      </c>
      <c r="O95" s="40"/>
      <c r="P95" s="40"/>
      <c r="S95" s="42">
        <f t="shared" si="11"/>
        <v>9.9555</v>
      </c>
      <c r="T95" s="20">
        <f t="shared" si="10"/>
        <v>0.111787369479033</v>
      </c>
      <c r="V95" s="25">
        <f t="shared" si="12"/>
        <v>-0.06718904455929164</v>
      </c>
      <c r="W95" s="26"/>
      <c r="X95" s="27"/>
    </row>
    <row r="96" spans="1:24" ht="15.75">
      <c r="A96" s="1">
        <f t="shared" si="13"/>
        <v>1881</v>
      </c>
      <c r="B96" s="139">
        <v>2019</v>
      </c>
      <c r="C96" s="135">
        <v>82.509</v>
      </c>
      <c r="D96" s="2"/>
      <c r="E96" s="2"/>
      <c r="F96" s="2"/>
      <c r="G96" s="2"/>
      <c r="H96" s="2"/>
      <c r="I96" s="2"/>
      <c r="J96" s="23">
        <f t="shared" si="7"/>
        <v>0.04015036496350365</v>
      </c>
      <c r="K96" s="24">
        <f t="shared" si="8"/>
        <v>0.04097290347762416</v>
      </c>
      <c r="M96" s="19">
        <v>11740</v>
      </c>
      <c r="N96" s="39">
        <f t="shared" si="9"/>
        <v>11101</v>
      </c>
      <c r="O96" s="40"/>
      <c r="P96" s="40"/>
      <c r="S96" s="42">
        <f t="shared" si="11"/>
        <v>11.101</v>
      </c>
      <c r="T96" s="20">
        <f t="shared" si="10"/>
        <v>0.1150620260157702</v>
      </c>
      <c r="V96" s="25">
        <f t="shared" si="12"/>
        <v>-0.07408912253814603</v>
      </c>
      <c r="W96" s="26"/>
      <c r="X96" s="27"/>
    </row>
    <row r="97" spans="1:24" ht="15.75">
      <c r="A97" s="1">
        <f t="shared" si="13"/>
        <v>1882</v>
      </c>
      <c r="B97" s="139">
        <v>1857</v>
      </c>
      <c r="C97" s="135">
        <v>71.077</v>
      </c>
      <c r="D97" s="2"/>
      <c r="E97" s="2"/>
      <c r="F97" s="2"/>
      <c r="G97" s="2"/>
      <c r="H97" s="2"/>
      <c r="I97" s="2"/>
      <c r="J97" s="23">
        <f t="shared" si="7"/>
        <v>0.03667543859649123</v>
      </c>
      <c r="K97" s="24">
        <f t="shared" si="8"/>
        <v>0.03736054579816727</v>
      </c>
      <c r="M97" s="19">
        <v>12331</v>
      </c>
      <c r="N97" s="39">
        <f t="shared" si="9"/>
        <v>12035.5</v>
      </c>
      <c r="O97" s="40"/>
      <c r="P97" s="40"/>
      <c r="S97" s="42">
        <f t="shared" si="11"/>
        <v>12.0355</v>
      </c>
      <c r="T97" s="20">
        <f t="shared" si="10"/>
        <v>0.08418160526078733</v>
      </c>
      <c r="V97" s="25">
        <f t="shared" si="12"/>
        <v>-0.04682105946262006</v>
      </c>
      <c r="W97" s="26"/>
      <c r="X97" s="27"/>
    </row>
    <row r="98" spans="1:24" ht="15.75">
      <c r="A98" s="1">
        <f t="shared" si="13"/>
        <v>1883</v>
      </c>
      <c r="B98" s="139">
        <v>1722</v>
      </c>
      <c r="C98" s="135">
        <v>59.16</v>
      </c>
      <c r="D98" s="2"/>
      <c r="E98" s="2"/>
      <c r="F98" s="2"/>
      <c r="G98" s="2"/>
      <c r="H98" s="2"/>
      <c r="I98" s="2"/>
      <c r="J98" s="23">
        <f t="shared" si="7"/>
        <v>0.03305951383067896</v>
      </c>
      <c r="K98" s="24">
        <f t="shared" si="8"/>
        <v>0.03361516432565117</v>
      </c>
      <c r="M98" s="19">
        <v>12435</v>
      </c>
      <c r="N98" s="39">
        <f t="shared" si="9"/>
        <v>12383</v>
      </c>
      <c r="O98" s="40"/>
      <c r="P98" s="40"/>
      <c r="S98" s="42">
        <f t="shared" si="11"/>
        <v>12.383</v>
      </c>
      <c r="T98" s="20">
        <f t="shared" si="10"/>
        <v>0.028872917618711247</v>
      </c>
      <c r="V98" s="25">
        <f t="shared" si="12"/>
        <v>0.004742246706939922</v>
      </c>
      <c r="W98" s="26"/>
      <c r="X98" s="27"/>
    </row>
    <row r="99" spans="1:24" ht="15.75">
      <c r="A99" s="1">
        <f t="shared" si="13"/>
        <v>1884</v>
      </c>
      <c r="B99" s="139">
        <v>1625</v>
      </c>
      <c r="C99" s="135">
        <v>54.578</v>
      </c>
      <c r="D99" s="2"/>
      <c r="E99" s="2"/>
      <c r="F99" s="2"/>
      <c r="G99" s="2"/>
      <c r="H99" s="2"/>
      <c r="I99" s="2"/>
      <c r="J99" s="23">
        <f t="shared" si="7"/>
        <v>0.03261308634598148</v>
      </c>
      <c r="K99" s="24">
        <f t="shared" si="8"/>
        <v>0.033153708728710964</v>
      </c>
      <c r="M99" s="19">
        <v>11896</v>
      </c>
      <c r="N99" s="39">
        <f t="shared" si="9"/>
        <v>12165.5</v>
      </c>
      <c r="O99" s="40"/>
      <c r="P99" s="40"/>
      <c r="S99" s="42">
        <f t="shared" si="11"/>
        <v>12.1655</v>
      </c>
      <c r="T99" s="20">
        <f t="shared" si="10"/>
        <v>-0.017564402810304358</v>
      </c>
      <c r="V99" s="25">
        <f t="shared" si="12"/>
        <v>0.05071811153901532</v>
      </c>
      <c r="W99" s="26"/>
      <c r="X99" s="27"/>
    </row>
    <row r="100" spans="1:24" ht="15.75">
      <c r="A100" s="1">
        <f t="shared" si="13"/>
        <v>1885</v>
      </c>
      <c r="B100" s="139">
        <v>1579</v>
      </c>
      <c r="C100" s="135">
        <v>51.386</v>
      </c>
      <c r="D100" s="2"/>
      <c r="E100" s="2"/>
      <c r="F100" s="2"/>
      <c r="G100" s="2"/>
      <c r="H100" s="2"/>
      <c r="I100" s="2"/>
      <c r="J100" s="23">
        <f t="shared" si="7"/>
        <v>0.03207615480649189</v>
      </c>
      <c r="K100" s="24">
        <f t="shared" si="8"/>
        <v>0.032598979767266154</v>
      </c>
      <c r="M100" s="19">
        <v>11705</v>
      </c>
      <c r="N100" s="39">
        <f t="shared" si="9"/>
        <v>11800.5</v>
      </c>
      <c r="O100" s="40"/>
      <c r="P100" s="40"/>
      <c r="S100" s="42">
        <f t="shared" si="11"/>
        <v>11.8005</v>
      </c>
      <c r="T100" s="20">
        <f t="shared" si="10"/>
        <v>-0.030002876988204363</v>
      </c>
      <c r="V100" s="25">
        <f t="shared" si="12"/>
        <v>0.06260185675547052</v>
      </c>
      <c r="W100" s="26"/>
      <c r="X100" s="27"/>
    </row>
    <row r="101" spans="1:24" ht="15.75">
      <c r="A101" s="1">
        <f t="shared" si="13"/>
        <v>1886</v>
      </c>
      <c r="B101" s="139">
        <v>1556</v>
      </c>
      <c r="C101" s="135">
        <v>50.58</v>
      </c>
      <c r="D101" s="2"/>
      <c r="E101" s="2"/>
      <c r="F101" s="2"/>
      <c r="G101" s="2"/>
      <c r="H101" s="2"/>
      <c r="I101" s="2"/>
      <c r="J101" s="23">
        <f t="shared" si="7"/>
        <v>0.03226794258373206</v>
      </c>
      <c r="K101" s="24">
        <f t="shared" si="8"/>
        <v>0.03279708989048184</v>
      </c>
      <c r="M101" s="19">
        <v>12297</v>
      </c>
      <c r="N101" s="39">
        <f t="shared" si="9"/>
        <v>12001</v>
      </c>
      <c r="O101" s="40"/>
      <c r="P101" s="40"/>
      <c r="S101" s="42">
        <f t="shared" si="11"/>
        <v>12.001</v>
      </c>
      <c r="T101" s="20">
        <f t="shared" si="10"/>
        <v>0.016990805474344395</v>
      </c>
      <c r="V101" s="25">
        <f t="shared" si="12"/>
        <v>0.015806284416137448</v>
      </c>
      <c r="W101" s="26"/>
      <c r="X101" s="27"/>
    </row>
    <row r="102" spans="1:24" ht="15.75">
      <c r="A102" s="1">
        <f t="shared" si="13"/>
        <v>1887</v>
      </c>
      <c r="B102" s="139">
        <v>1465</v>
      </c>
      <c r="C102" s="135">
        <v>47.742</v>
      </c>
      <c r="D102" s="2"/>
      <c r="E102" s="2"/>
      <c r="F102" s="2"/>
      <c r="G102" s="2"/>
      <c r="H102" s="2"/>
      <c r="I102" s="2"/>
      <c r="J102" s="23">
        <f t="shared" si="7"/>
        <v>0.031606752730883814</v>
      </c>
      <c r="K102" s="24">
        <f t="shared" si="8"/>
        <v>0.03211426657222481</v>
      </c>
      <c r="M102" s="19">
        <v>13273</v>
      </c>
      <c r="N102" s="39">
        <f t="shared" si="9"/>
        <v>12785</v>
      </c>
      <c r="O102" s="40"/>
      <c r="P102" s="40"/>
      <c r="S102" s="42">
        <f t="shared" si="11"/>
        <v>12.785</v>
      </c>
      <c r="T102" s="20">
        <f t="shared" si="10"/>
        <v>0.06532788934255485</v>
      </c>
      <c r="V102" s="25">
        <f t="shared" si="12"/>
        <v>-0.033213622770330034</v>
      </c>
      <c r="W102" s="26"/>
      <c r="X102" s="27"/>
    </row>
    <row r="103" spans="1:24" ht="15.75">
      <c r="A103" s="1">
        <f t="shared" si="13"/>
        <v>1888</v>
      </c>
      <c r="B103" s="139">
        <v>1385</v>
      </c>
      <c r="C103" s="135">
        <v>44.715</v>
      </c>
      <c r="D103" s="2"/>
      <c r="E103" s="2"/>
      <c r="F103" s="2"/>
      <c r="G103" s="2"/>
      <c r="H103" s="2"/>
      <c r="I103" s="2"/>
      <c r="J103" s="23">
        <f t="shared" si="7"/>
        <v>0.031378947368421055</v>
      </c>
      <c r="K103" s="24">
        <f t="shared" si="8"/>
        <v>0.03187911388682434</v>
      </c>
      <c r="M103" s="19">
        <v>14000</v>
      </c>
      <c r="N103" s="39">
        <f t="shared" si="9"/>
        <v>13636.5</v>
      </c>
      <c r="O103" s="40"/>
      <c r="P103" s="40"/>
      <c r="S103" s="42">
        <f t="shared" si="11"/>
        <v>13.6365</v>
      </c>
      <c r="T103" s="20">
        <f t="shared" si="10"/>
        <v>0.06660148611654271</v>
      </c>
      <c r="V103" s="25">
        <f t="shared" si="12"/>
        <v>-0.03472237222971837</v>
      </c>
      <c r="W103" s="26"/>
      <c r="X103" s="27"/>
    </row>
    <row r="104" spans="1:24" ht="15.75">
      <c r="A104" s="1">
        <f t="shared" si="13"/>
        <v>1889</v>
      </c>
      <c r="B104" s="139">
        <v>1249</v>
      </c>
      <c r="C104" s="135">
        <v>41.001</v>
      </c>
      <c r="D104" s="2"/>
      <c r="E104" s="2"/>
      <c r="F104" s="2"/>
      <c r="G104" s="2"/>
      <c r="H104" s="2"/>
      <c r="I104" s="2"/>
      <c r="J104" s="23">
        <f t="shared" si="7"/>
        <v>0.031132118451025054</v>
      </c>
      <c r="K104" s="24">
        <f t="shared" si="8"/>
        <v>0.03162438550882588</v>
      </c>
      <c r="M104" s="19">
        <v>13987</v>
      </c>
      <c r="N104" s="39">
        <f t="shared" si="9"/>
        <v>13993.5</v>
      </c>
      <c r="O104" s="40"/>
      <c r="P104" s="40"/>
      <c r="S104" s="42">
        <f t="shared" si="11"/>
        <v>13.9935</v>
      </c>
      <c r="T104" s="20">
        <f t="shared" si="10"/>
        <v>0.026179738202617875</v>
      </c>
      <c r="V104" s="25">
        <f t="shared" si="12"/>
        <v>0.005444647306208007</v>
      </c>
      <c r="W104" s="26"/>
      <c r="X104" s="27"/>
    </row>
    <row r="105" spans="1:24" ht="15.75">
      <c r="A105" s="1">
        <f t="shared" si="13"/>
        <v>1890</v>
      </c>
      <c r="B105" s="139">
        <v>1123</v>
      </c>
      <c r="C105" s="135">
        <v>36.099</v>
      </c>
      <c r="D105" s="2"/>
      <c r="E105" s="2"/>
      <c r="F105" s="2"/>
      <c r="G105" s="2"/>
      <c r="H105" s="2"/>
      <c r="I105" s="2"/>
      <c r="J105" s="23">
        <f t="shared" si="7"/>
        <v>0.03043760539629005</v>
      </c>
      <c r="K105" s="24">
        <f t="shared" si="8"/>
        <v>0.03090798796695579</v>
      </c>
      <c r="M105" s="19">
        <v>15223</v>
      </c>
      <c r="N105" s="39">
        <f t="shared" si="9"/>
        <v>14605</v>
      </c>
      <c r="O105" s="40"/>
      <c r="P105" s="40"/>
      <c r="S105" s="42">
        <f t="shared" si="11"/>
        <v>14.605</v>
      </c>
      <c r="T105" s="20">
        <f t="shared" si="10"/>
        <v>0.043698860185086064</v>
      </c>
      <c r="V105" s="25">
        <f t="shared" si="12"/>
        <v>-0.012790872218130273</v>
      </c>
      <c r="W105" s="26"/>
      <c r="X105" s="27"/>
    </row>
    <row r="106" spans="1:24" ht="15.75">
      <c r="A106" s="1">
        <f t="shared" si="13"/>
        <v>1891</v>
      </c>
      <c r="B106" s="139">
        <v>1006</v>
      </c>
      <c r="C106" s="135">
        <v>37.547</v>
      </c>
      <c r="D106" s="2"/>
      <c r="E106" s="2"/>
      <c r="F106" s="2"/>
      <c r="G106" s="2"/>
      <c r="H106" s="2"/>
      <c r="I106" s="2"/>
      <c r="J106" s="23">
        <f t="shared" si="7"/>
        <v>0.03527195866604039</v>
      </c>
      <c r="K106" s="24">
        <f t="shared" si="8"/>
        <v>0.03590518170860162</v>
      </c>
      <c r="M106" s="19">
        <v>15558</v>
      </c>
      <c r="N106" s="39">
        <f t="shared" si="9"/>
        <v>15390.5</v>
      </c>
      <c r="O106" s="40"/>
      <c r="P106" s="40"/>
      <c r="S106" s="42">
        <f t="shared" si="11"/>
        <v>15.3905</v>
      </c>
      <c r="T106" s="20">
        <f t="shared" si="10"/>
        <v>0.053782951044162974</v>
      </c>
      <c r="V106" s="25">
        <f t="shared" si="12"/>
        <v>-0.01787776933556135</v>
      </c>
      <c r="W106" s="26"/>
      <c r="X106" s="27"/>
    </row>
    <row r="107" spans="1:24" ht="15.75">
      <c r="A107" s="1">
        <f t="shared" si="13"/>
        <v>1892</v>
      </c>
      <c r="B107" s="139">
        <v>968</v>
      </c>
      <c r="C107" s="135">
        <v>23.378</v>
      </c>
      <c r="D107" s="2"/>
      <c r="E107" s="2"/>
      <c r="F107" s="2"/>
      <c r="G107" s="2"/>
      <c r="H107" s="2"/>
      <c r="I107" s="2"/>
      <c r="J107" s="23">
        <f t="shared" si="7"/>
        <v>0.023685916919959474</v>
      </c>
      <c r="K107" s="24">
        <f t="shared" si="8"/>
        <v>0.023969790148988375</v>
      </c>
      <c r="M107" s="19">
        <v>16514</v>
      </c>
      <c r="N107" s="39">
        <f t="shared" si="9"/>
        <v>16036</v>
      </c>
      <c r="O107" s="40"/>
      <c r="P107" s="40"/>
      <c r="S107" s="42">
        <f t="shared" si="11"/>
        <v>16.036</v>
      </c>
      <c r="T107" s="20">
        <f t="shared" si="10"/>
        <v>0.0419414573925474</v>
      </c>
      <c r="V107" s="25">
        <f t="shared" si="12"/>
        <v>-0.017971667243559024</v>
      </c>
      <c r="W107" s="26"/>
      <c r="X107" s="27"/>
    </row>
    <row r="108" spans="1:24" ht="15.75">
      <c r="A108" s="1">
        <f t="shared" si="13"/>
        <v>1893</v>
      </c>
      <c r="B108" s="139">
        <v>961</v>
      </c>
      <c r="C108" s="135">
        <v>27.264</v>
      </c>
      <c r="D108" s="2"/>
      <c r="E108" s="2"/>
      <c r="F108" s="2"/>
      <c r="G108" s="2"/>
      <c r="H108" s="2"/>
      <c r="I108" s="2"/>
      <c r="J108" s="23">
        <f t="shared" si="7"/>
        <v>0.028267496111975116</v>
      </c>
      <c r="K108" s="24">
        <f t="shared" si="8"/>
        <v>0.028672749529903202</v>
      </c>
      <c r="M108" s="19">
        <v>15566</v>
      </c>
      <c r="N108" s="39">
        <f t="shared" si="9"/>
        <v>16040</v>
      </c>
      <c r="O108" s="40"/>
      <c r="P108" s="40"/>
      <c r="S108" s="42">
        <f t="shared" si="11"/>
        <v>16.04</v>
      </c>
      <c r="T108" s="20">
        <f t="shared" si="10"/>
        <v>0.00024943876278360477</v>
      </c>
      <c r="V108" s="25">
        <f t="shared" si="12"/>
        <v>0.028423310767119597</v>
      </c>
      <c r="W108" s="26"/>
      <c r="X108" s="27"/>
    </row>
    <row r="109" spans="1:24" ht="15.75">
      <c r="A109" s="1">
        <f t="shared" si="13"/>
        <v>1894</v>
      </c>
      <c r="B109" s="139">
        <v>1017</v>
      </c>
      <c r="C109" s="135">
        <v>27.841</v>
      </c>
      <c r="D109" s="2"/>
      <c r="E109" s="2"/>
      <c r="F109" s="2"/>
      <c r="G109" s="2"/>
      <c r="H109" s="2"/>
      <c r="I109" s="2"/>
      <c r="J109" s="23">
        <f t="shared" si="7"/>
        <v>0.028150657229524773</v>
      </c>
      <c r="K109" s="24">
        <f t="shared" si="8"/>
        <v>0.02855254366438839</v>
      </c>
      <c r="M109" s="19">
        <v>14280</v>
      </c>
      <c r="N109" s="39">
        <f t="shared" si="9"/>
        <v>14923</v>
      </c>
      <c r="O109" s="40"/>
      <c r="P109" s="40"/>
      <c r="S109" s="42">
        <f t="shared" si="11"/>
        <v>14.923</v>
      </c>
      <c r="T109" s="20">
        <f t="shared" si="10"/>
        <v>-0.06963840399002486</v>
      </c>
      <c r="V109" s="25">
        <f t="shared" si="12"/>
        <v>0.09819094765441325</v>
      </c>
      <c r="W109" s="26"/>
      <c r="X109" s="27"/>
    </row>
    <row r="110" spans="1:24" ht="15.75">
      <c r="A110" s="1">
        <f t="shared" si="13"/>
        <v>1895</v>
      </c>
      <c r="B110" s="139">
        <v>1097</v>
      </c>
      <c r="C110" s="135">
        <v>30.978</v>
      </c>
      <c r="D110" s="2"/>
      <c r="E110" s="2"/>
      <c r="F110" s="2"/>
      <c r="G110" s="2"/>
      <c r="H110" s="2"/>
      <c r="I110" s="2"/>
      <c r="J110" s="23">
        <f t="shared" si="7"/>
        <v>0.029307473982970674</v>
      </c>
      <c r="K110" s="24">
        <f t="shared" si="8"/>
        <v>0.02974332484246446</v>
      </c>
      <c r="M110" s="19">
        <v>15754</v>
      </c>
      <c r="N110" s="39">
        <f t="shared" si="9"/>
        <v>15017</v>
      </c>
      <c r="O110" s="40"/>
      <c r="P110" s="40"/>
      <c r="S110" s="42">
        <f t="shared" si="11"/>
        <v>15.017</v>
      </c>
      <c r="T110" s="20">
        <f t="shared" si="10"/>
        <v>0.006299001541244964</v>
      </c>
      <c r="V110" s="25">
        <f t="shared" si="12"/>
        <v>0.023444323301219497</v>
      </c>
      <c r="W110" s="26"/>
      <c r="X110" s="27"/>
    </row>
    <row r="111" spans="1:24" ht="15.75">
      <c r="A111" s="1">
        <f t="shared" si="13"/>
        <v>1896</v>
      </c>
      <c r="B111" s="139">
        <v>1223</v>
      </c>
      <c r="C111" s="135">
        <v>35.385</v>
      </c>
      <c r="D111" s="2"/>
      <c r="E111" s="2"/>
      <c r="F111" s="2"/>
      <c r="G111" s="2"/>
      <c r="H111" s="2"/>
      <c r="I111" s="2"/>
      <c r="J111" s="23">
        <f t="shared" si="7"/>
        <v>0.030504310344827583</v>
      </c>
      <c r="K111" s="24">
        <f t="shared" si="8"/>
        <v>0.030976772891712603</v>
      </c>
      <c r="M111" s="19">
        <v>15643</v>
      </c>
      <c r="N111" s="39">
        <f t="shared" si="9"/>
        <v>15698.5</v>
      </c>
      <c r="O111" s="40"/>
      <c r="P111" s="40"/>
      <c r="S111" s="42">
        <f t="shared" si="11"/>
        <v>15.6985</v>
      </c>
      <c r="T111" s="20">
        <f t="shared" si="10"/>
        <v>0.04538190051275226</v>
      </c>
      <c r="V111" s="25">
        <f t="shared" si="12"/>
        <v>-0.014405127621039657</v>
      </c>
      <c r="W111" s="26"/>
      <c r="X111" s="27"/>
    </row>
    <row r="112" spans="1:24" ht="15.75">
      <c r="A112" s="1">
        <f t="shared" si="13"/>
        <v>1897</v>
      </c>
      <c r="B112" s="139">
        <v>1227</v>
      </c>
      <c r="C112" s="135">
        <v>37.791</v>
      </c>
      <c r="D112" s="2"/>
      <c r="E112" s="2"/>
      <c r="F112" s="2"/>
      <c r="G112" s="2"/>
      <c r="H112" s="2"/>
      <c r="I112" s="2"/>
      <c r="J112" s="23">
        <f t="shared" si="7"/>
        <v>0.030849795918367343</v>
      </c>
      <c r="K112" s="24">
        <f t="shared" si="8"/>
        <v>0.03133310587929984</v>
      </c>
      <c r="M112" s="19">
        <v>16309</v>
      </c>
      <c r="N112" s="39">
        <f t="shared" si="9"/>
        <v>15976</v>
      </c>
      <c r="O112" s="40"/>
      <c r="P112" s="40"/>
      <c r="S112" s="42">
        <f t="shared" si="11"/>
        <v>15.976</v>
      </c>
      <c r="T112" s="20">
        <f t="shared" si="10"/>
        <v>0.017676848106507048</v>
      </c>
      <c r="V112" s="25">
        <f t="shared" si="12"/>
        <v>0.013656257772792793</v>
      </c>
      <c r="W112" s="26"/>
      <c r="X112" s="27"/>
    </row>
    <row r="113" spans="1:24" ht="15.75">
      <c r="A113" s="1">
        <f t="shared" si="13"/>
        <v>1898</v>
      </c>
      <c r="B113" s="139">
        <v>1233</v>
      </c>
      <c r="C113" s="135">
        <v>37.585</v>
      </c>
      <c r="D113" s="2"/>
      <c r="E113" s="2"/>
      <c r="F113" s="2"/>
      <c r="G113" s="2"/>
      <c r="H113" s="2"/>
      <c r="I113" s="2"/>
      <c r="J113" s="23">
        <f t="shared" si="7"/>
        <v>0.030556910569105693</v>
      </c>
      <c r="K113" s="24">
        <f t="shared" si="8"/>
        <v>0.031031016568176802</v>
      </c>
      <c r="M113" s="19">
        <v>18263</v>
      </c>
      <c r="N113" s="39">
        <f t="shared" si="9"/>
        <v>17286</v>
      </c>
      <c r="O113" s="40"/>
      <c r="P113" s="40"/>
      <c r="S113" s="42">
        <f t="shared" si="11"/>
        <v>17.286</v>
      </c>
      <c r="T113" s="20">
        <f t="shared" si="10"/>
        <v>0.08199799699549337</v>
      </c>
      <c r="V113" s="25">
        <f t="shared" si="12"/>
        <v>-0.050966980427316566</v>
      </c>
      <c r="W113" s="26"/>
      <c r="X113" s="27"/>
    </row>
    <row r="114" spans="1:24" ht="15.75">
      <c r="A114" s="1">
        <f t="shared" si="13"/>
        <v>1899</v>
      </c>
      <c r="B114" s="139">
        <v>1437</v>
      </c>
      <c r="C114" s="135">
        <v>39.897</v>
      </c>
      <c r="D114" s="2"/>
      <c r="E114" s="2"/>
      <c r="F114" s="2"/>
      <c r="G114" s="2"/>
      <c r="H114" s="2"/>
      <c r="I114" s="2"/>
      <c r="J114" s="23">
        <f t="shared" si="7"/>
        <v>0.029885393258426964</v>
      </c>
      <c r="K114" s="24">
        <f t="shared" si="8"/>
        <v>0.030338735783351445</v>
      </c>
      <c r="M114" s="19">
        <v>19694</v>
      </c>
      <c r="N114" s="39">
        <f t="shared" si="9"/>
        <v>18978.5</v>
      </c>
      <c r="O114" s="40"/>
      <c r="P114" s="40"/>
      <c r="S114" s="42">
        <f t="shared" si="11"/>
        <v>18.9785</v>
      </c>
      <c r="T114" s="20">
        <f t="shared" si="10"/>
        <v>0.09791160476686334</v>
      </c>
      <c r="V114" s="25">
        <f t="shared" si="12"/>
        <v>-0.06757286898351189</v>
      </c>
      <c r="W114" s="26"/>
      <c r="X114" s="27"/>
    </row>
    <row r="115" spans="1:24" ht="15.75">
      <c r="A115" s="1">
        <f t="shared" si="13"/>
        <v>1900</v>
      </c>
      <c r="B115" s="139">
        <v>1263</v>
      </c>
      <c r="C115" s="135">
        <v>40.16</v>
      </c>
      <c r="D115" s="2"/>
      <c r="E115" s="2"/>
      <c r="F115" s="2"/>
      <c r="G115" s="2"/>
      <c r="H115" s="2"/>
      <c r="I115" s="2"/>
      <c r="J115" s="23">
        <f t="shared" si="7"/>
        <v>0.029748148148148145</v>
      </c>
      <c r="K115" s="24">
        <f t="shared" si="8"/>
        <v>0.030197305101058707</v>
      </c>
      <c r="M115" s="19">
        <v>20766</v>
      </c>
      <c r="N115" s="39">
        <f t="shared" si="9"/>
        <v>20230</v>
      </c>
      <c r="O115" s="40"/>
      <c r="P115" s="40"/>
      <c r="S115" s="42">
        <f t="shared" si="11"/>
        <v>20.23</v>
      </c>
      <c r="T115" s="20">
        <f t="shared" si="10"/>
        <v>0.06594304080933688</v>
      </c>
      <c r="V115" s="25">
        <f t="shared" si="12"/>
        <v>-0.03574573570827817</v>
      </c>
      <c r="W115" s="26"/>
      <c r="X115" s="27"/>
    </row>
    <row r="116" spans="1:24" ht="15.75">
      <c r="A116" s="1">
        <f t="shared" si="13"/>
        <v>1901</v>
      </c>
      <c r="B116" s="139">
        <v>1222</v>
      </c>
      <c r="C116" s="135">
        <v>32.343</v>
      </c>
      <c r="D116" s="2"/>
      <c r="E116" s="2"/>
      <c r="F116" s="2"/>
      <c r="G116" s="2"/>
      <c r="H116" s="2"/>
      <c r="I116" s="2"/>
      <c r="J116" s="23">
        <f t="shared" si="7"/>
        <v>0.026030583501006038</v>
      </c>
      <c r="K116" s="24">
        <f t="shared" si="8"/>
        <v>0.026373846811845278</v>
      </c>
      <c r="M116" s="19">
        <v>22484</v>
      </c>
      <c r="N116" s="39">
        <f t="shared" si="9"/>
        <v>21625</v>
      </c>
      <c r="O116" s="40"/>
      <c r="P116" s="40"/>
      <c r="S116" s="42">
        <f t="shared" si="11"/>
        <v>21.625</v>
      </c>
      <c r="T116" s="20">
        <f t="shared" si="10"/>
        <v>0.0689569945625308</v>
      </c>
      <c r="V116" s="25">
        <f t="shared" si="12"/>
        <v>-0.042583147750685515</v>
      </c>
      <c r="W116" s="26"/>
      <c r="X116" s="27"/>
    </row>
    <row r="117" spans="1:24" ht="15.75">
      <c r="A117" s="1">
        <f t="shared" si="13"/>
        <v>1902</v>
      </c>
      <c r="B117" s="139">
        <v>1178</v>
      </c>
      <c r="C117" s="135">
        <v>29.108</v>
      </c>
      <c r="D117" s="2"/>
      <c r="E117" s="2"/>
      <c r="F117" s="2"/>
      <c r="G117" s="2"/>
      <c r="H117" s="2"/>
      <c r="I117" s="2"/>
      <c r="J117" s="23">
        <f t="shared" si="7"/>
        <v>0.024256666666666666</v>
      </c>
      <c r="K117" s="24">
        <f t="shared" si="8"/>
        <v>0.024554471481619575</v>
      </c>
      <c r="M117" s="19">
        <v>24294</v>
      </c>
      <c r="N117" s="39">
        <f t="shared" si="9"/>
        <v>23389</v>
      </c>
      <c r="O117" s="40"/>
      <c r="P117" s="40"/>
      <c r="S117" s="42">
        <f t="shared" si="11"/>
        <v>23.389</v>
      </c>
      <c r="T117" s="20">
        <f t="shared" si="10"/>
        <v>0.08157225433526016</v>
      </c>
      <c r="V117" s="25">
        <f t="shared" si="12"/>
        <v>-0.05701778285364059</v>
      </c>
      <c r="W117" s="26"/>
      <c r="X117" s="27"/>
    </row>
    <row r="118" spans="1:24" ht="15.75">
      <c r="A118" s="1">
        <f t="shared" si="13"/>
        <v>1903</v>
      </c>
      <c r="B118" s="139">
        <v>1159</v>
      </c>
      <c r="C118" s="135">
        <v>28.556</v>
      </c>
      <c r="D118" s="2"/>
      <c r="E118" s="2"/>
      <c r="F118" s="2"/>
      <c r="G118" s="2"/>
      <c r="H118" s="2"/>
      <c r="I118" s="2"/>
      <c r="J118" s="23">
        <f aca="true" t="shared" si="14" ref="J118:J154">+C118/(AVERAGE(B117,B118))</f>
        <v>0.024438168592212237</v>
      </c>
      <c r="K118" s="24">
        <f aca="true" t="shared" si="15" ref="K118:K181">+J118/(1-J118/2)</f>
        <v>0.02474047453609444</v>
      </c>
      <c r="M118" s="19">
        <v>26180</v>
      </c>
      <c r="N118" s="39">
        <f t="shared" si="9"/>
        <v>25237</v>
      </c>
      <c r="O118" s="40"/>
      <c r="P118" s="40"/>
      <c r="S118" s="42">
        <f t="shared" si="11"/>
        <v>25.237</v>
      </c>
      <c r="T118" s="20">
        <f t="shared" si="10"/>
        <v>0.07901150113301125</v>
      </c>
      <c r="V118" s="25">
        <f t="shared" si="12"/>
        <v>-0.05427102659691681</v>
      </c>
      <c r="W118" s="26"/>
      <c r="X118" s="27"/>
    </row>
    <row r="119" spans="1:24" ht="15.75">
      <c r="A119" s="1">
        <f t="shared" si="13"/>
        <v>1904</v>
      </c>
      <c r="B119" s="139">
        <v>1136</v>
      </c>
      <c r="C119" s="135">
        <v>24.646</v>
      </c>
      <c r="D119" s="2"/>
      <c r="E119" s="2"/>
      <c r="F119" s="2"/>
      <c r="G119" s="2"/>
      <c r="H119" s="2"/>
      <c r="I119" s="2"/>
      <c r="J119" s="23">
        <f t="shared" si="14"/>
        <v>0.021477995642701527</v>
      </c>
      <c r="K119" s="24">
        <f t="shared" si="15"/>
        <v>0.021711151653002133</v>
      </c>
      <c r="M119" s="19">
        <v>25928</v>
      </c>
      <c r="N119" s="39">
        <f t="shared" si="9"/>
        <v>26054</v>
      </c>
      <c r="O119" s="40"/>
      <c r="P119" s="40"/>
      <c r="S119" s="42">
        <f t="shared" si="11"/>
        <v>26.054</v>
      </c>
      <c r="T119" s="20">
        <f t="shared" si="10"/>
        <v>0.03237310298371443</v>
      </c>
      <c r="V119" s="25">
        <f t="shared" si="12"/>
        <v>-0.010661951330712297</v>
      </c>
      <c r="W119" s="26"/>
      <c r="X119" s="27"/>
    </row>
    <row r="120" spans="1:24" ht="15.75">
      <c r="A120" s="1">
        <f t="shared" si="13"/>
        <v>1905</v>
      </c>
      <c r="B120" s="139">
        <v>1132</v>
      </c>
      <c r="C120" s="135">
        <v>24.591</v>
      </c>
      <c r="D120" s="2"/>
      <c r="E120" s="2"/>
      <c r="F120" s="2"/>
      <c r="G120" s="2"/>
      <c r="H120" s="2"/>
      <c r="I120" s="2"/>
      <c r="J120" s="23">
        <f t="shared" si="14"/>
        <v>0.021685185185185186</v>
      </c>
      <c r="K120" s="24">
        <f t="shared" si="15"/>
        <v>0.021922886107704837</v>
      </c>
      <c r="M120" s="19">
        <v>29066</v>
      </c>
      <c r="N120" s="39">
        <f t="shared" si="9"/>
        <v>27497</v>
      </c>
      <c r="O120" s="40"/>
      <c r="P120" s="40"/>
      <c r="S120" s="42">
        <f t="shared" si="11"/>
        <v>27.497</v>
      </c>
      <c r="T120" s="20">
        <f t="shared" si="10"/>
        <v>0.055384969678360374</v>
      </c>
      <c r="V120" s="25">
        <f t="shared" si="12"/>
        <v>-0.03346208357065554</v>
      </c>
      <c r="W120" s="26"/>
      <c r="X120" s="27"/>
    </row>
    <row r="121" spans="1:24" ht="15.75">
      <c r="A121" s="1">
        <f t="shared" si="13"/>
        <v>1906</v>
      </c>
      <c r="B121" s="139">
        <v>1143</v>
      </c>
      <c r="C121" s="135">
        <v>24.309</v>
      </c>
      <c r="D121" s="2"/>
      <c r="E121" s="2"/>
      <c r="F121" s="2"/>
      <c r="G121" s="2"/>
      <c r="H121" s="2"/>
      <c r="I121" s="2"/>
      <c r="J121" s="23">
        <f t="shared" si="14"/>
        <v>0.02137054945054945</v>
      </c>
      <c r="K121" s="24">
        <f t="shared" si="15"/>
        <v>0.021601365980492213</v>
      </c>
      <c r="M121" s="19">
        <v>31336</v>
      </c>
      <c r="N121" s="39">
        <f t="shared" si="9"/>
        <v>30201</v>
      </c>
      <c r="O121" s="40"/>
      <c r="P121" s="40"/>
      <c r="S121" s="42">
        <f t="shared" si="11"/>
        <v>30.201</v>
      </c>
      <c r="T121" s="20">
        <f t="shared" si="10"/>
        <v>0.09833800050914654</v>
      </c>
      <c r="V121" s="25">
        <f t="shared" si="12"/>
        <v>-0.07673663452865433</v>
      </c>
      <c r="W121" s="26"/>
      <c r="X121" s="27"/>
    </row>
    <row r="122" spans="1:24" ht="15.75">
      <c r="A122" s="1">
        <f t="shared" si="13"/>
        <v>1907</v>
      </c>
      <c r="B122" s="139">
        <v>1147</v>
      </c>
      <c r="C122" s="135">
        <v>24.481</v>
      </c>
      <c r="D122" s="2"/>
      <c r="E122" s="2"/>
      <c r="F122" s="2"/>
      <c r="G122" s="2"/>
      <c r="H122" s="2"/>
      <c r="I122" s="2"/>
      <c r="J122" s="23">
        <f t="shared" si="14"/>
        <v>0.021380786026200874</v>
      </c>
      <c r="K122" s="24">
        <f t="shared" si="15"/>
        <v>0.021611824928415964</v>
      </c>
      <c r="M122" s="19">
        <v>34178</v>
      </c>
      <c r="N122" s="39">
        <f t="shared" si="9"/>
        <v>32757</v>
      </c>
      <c r="O122" s="40"/>
      <c r="P122" s="40"/>
      <c r="S122" s="42">
        <f t="shared" si="11"/>
        <v>32.757</v>
      </c>
      <c r="T122" s="20">
        <f t="shared" si="10"/>
        <v>0.0846329591735373</v>
      </c>
      <c r="V122" s="25">
        <f t="shared" si="12"/>
        <v>-0.06302113424512135</v>
      </c>
      <c r="W122" s="26"/>
      <c r="X122" s="27"/>
    </row>
    <row r="123" spans="1:24" ht="15.75">
      <c r="A123" s="1">
        <f t="shared" si="13"/>
        <v>1908</v>
      </c>
      <c r="B123" s="139">
        <v>1178</v>
      </c>
      <c r="C123" s="135">
        <v>21.426</v>
      </c>
      <c r="D123" s="2"/>
      <c r="E123" s="2"/>
      <c r="F123" s="2"/>
      <c r="G123" s="2"/>
      <c r="H123" s="2"/>
      <c r="I123" s="2"/>
      <c r="J123" s="23">
        <f t="shared" si="14"/>
        <v>0.01843096774193548</v>
      </c>
      <c r="K123" s="24">
        <f t="shared" si="15"/>
        <v>0.018602397839183805</v>
      </c>
      <c r="M123" s="19">
        <v>30423</v>
      </c>
      <c r="N123" s="39">
        <f aca="true" t="shared" si="16" ref="N123:N143">AVERAGE(M122:M123)</f>
        <v>32300.5</v>
      </c>
      <c r="O123" s="40"/>
      <c r="P123" s="40"/>
      <c r="S123" s="42">
        <f t="shared" si="11"/>
        <v>32.3005</v>
      </c>
      <c r="T123" s="20">
        <f t="shared" si="10"/>
        <v>-0.013935952620813818</v>
      </c>
      <c r="V123" s="25">
        <f t="shared" si="12"/>
        <v>0.032538350459997624</v>
      </c>
      <c r="W123" s="26"/>
      <c r="X123" s="27"/>
    </row>
    <row r="124" spans="1:24" ht="15.75">
      <c r="A124" s="1">
        <f t="shared" si="13"/>
        <v>1909</v>
      </c>
      <c r="B124" s="139">
        <v>1148</v>
      </c>
      <c r="C124" s="135">
        <v>21.804</v>
      </c>
      <c r="D124" s="2"/>
      <c r="E124" s="2"/>
      <c r="F124" s="2"/>
      <c r="G124" s="2"/>
      <c r="H124" s="2"/>
      <c r="I124" s="2"/>
      <c r="J124" s="23">
        <f t="shared" si="14"/>
        <v>0.018748065348237315</v>
      </c>
      <c r="K124" s="24">
        <f t="shared" si="15"/>
        <v>0.018925473353829273</v>
      </c>
      <c r="M124" s="19">
        <v>32540</v>
      </c>
      <c r="N124" s="39">
        <f t="shared" si="16"/>
        <v>31481.5</v>
      </c>
      <c r="O124" s="40"/>
      <c r="P124" s="40"/>
      <c r="S124" s="42">
        <f t="shared" si="11"/>
        <v>31.4815</v>
      </c>
      <c r="T124" s="20">
        <f aca="true" t="shared" si="17" ref="T124:T145">+S124/S123-1</f>
        <v>-0.025355644649463605</v>
      </c>
      <c r="V124" s="25">
        <f t="shared" si="12"/>
        <v>0.044281118003292874</v>
      </c>
      <c r="W124" s="26"/>
      <c r="X124" s="27"/>
    </row>
    <row r="125" spans="1:24" ht="15.75">
      <c r="A125" s="1">
        <f t="shared" si="13"/>
        <v>1910</v>
      </c>
      <c r="B125" s="139">
        <v>1147</v>
      </c>
      <c r="C125" s="135">
        <v>21.343</v>
      </c>
      <c r="D125" s="2"/>
      <c r="E125" s="2"/>
      <c r="F125" s="2"/>
      <c r="G125" s="2"/>
      <c r="H125" s="2"/>
      <c r="I125" s="2"/>
      <c r="J125" s="23">
        <f t="shared" si="14"/>
        <v>0.018599564270152507</v>
      </c>
      <c r="K125" s="24">
        <f t="shared" si="15"/>
        <v>0.01877415986668174</v>
      </c>
      <c r="M125" s="19">
        <v>33746</v>
      </c>
      <c r="N125" s="39">
        <f t="shared" si="16"/>
        <v>33143</v>
      </c>
      <c r="O125" s="40"/>
      <c r="P125" s="40"/>
      <c r="S125" s="42">
        <f t="shared" si="11"/>
        <v>33.143</v>
      </c>
      <c r="T125" s="20">
        <f t="shared" si="17"/>
        <v>0.05277702777821891</v>
      </c>
      <c r="V125" s="25">
        <f t="shared" si="12"/>
        <v>-0.03400286791153717</v>
      </c>
      <c r="W125" s="26"/>
      <c r="X125" s="27"/>
    </row>
    <row r="126" spans="1:24" ht="15.75">
      <c r="A126" s="1">
        <f t="shared" si="13"/>
        <v>1911</v>
      </c>
      <c r="B126" s="139">
        <v>1154</v>
      </c>
      <c r="C126" s="135">
        <v>21.311</v>
      </c>
      <c r="D126" s="2"/>
      <c r="E126" s="2"/>
      <c r="F126" s="2"/>
      <c r="G126" s="2"/>
      <c r="H126" s="2"/>
      <c r="I126" s="2"/>
      <c r="J126" s="23">
        <f t="shared" si="14"/>
        <v>0.018523250760538897</v>
      </c>
      <c r="K126" s="24">
        <f t="shared" si="15"/>
        <v>0.018696409905035294</v>
      </c>
      <c r="M126" s="19">
        <v>34675</v>
      </c>
      <c r="N126" s="39">
        <f t="shared" si="16"/>
        <v>34210.5</v>
      </c>
      <c r="O126" s="40"/>
      <c r="P126" s="40"/>
      <c r="S126" s="42">
        <f t="shared" si="11"/>
        <v>34.2105</v>
      </c>
      <c r="T126" s="20">
        <f t="shared" si="17"/>
        <v>0.03220891289261685</v>
      </c>
      <c r="V126" s="25">
        <f t="shared" si="12"/>
        <v>-0.013512502987581554</v>
      </c>
      <c r="W126" s="26"/>
      <c r="X126" s="27"/>
    </row>
    <row r="127" spans="1:24" ht="15.75">
      <c r="A127" s="1">
        <f t="shared" si="13"/>
        <v>1912</v>
      </c>
      <c r="B127" s="139">
        <v>1194</v>
      </c>
      <c r="C127" s="135">
        <v>22.616</v>
      </c>
      <c r="D127" s="2"/>
      <c r="E127" s="2"/>
      <c r="F127" s="2"/>
      <c r="G127" s="2"/>
      <c r="H127" s="2"/>
      <c r="I127" s="2"/>
      <c r="J127" s="23">
        <f t="shared" si="14"/>
        <v>0.01926405451448041</v>
      </c>
      <c r="K127" s="24">
        <f t="shared" si="15"/>
        <v>0.019451411035768716</v>
      </c>
      <c r="M127" s="19">
        <v>37745</v>
      </c>
      <c r="N127" s="39">
        <f t="shared" si="16"/>
        <v>36210</v>
      </c>
      <c r="O127" s="40"/>
      <c r="P127" s="40"/>
      <c r="S127" s="42">
        <f t="shared" si="11"/>
        <v>36.21</v>
      </c>
      <c r="T127" s="20">
        <f t="shared" si="17"/>
        <v>0.058446968036129254</v>
      </c>
      <c r="V127" s="25">
        <f t="shared" si="12"/>
        <v>-0.03899555700036054</v>
      </c>
      <c r="W127" s="26"/>
      <c r="X127" s="27"/>
    </row>
    <row r="128" spans="1:24" ht="15.75">
      <c r="A128" s="1">
        <f t="shared" si="13"/>
        <v>1913</v>
      </c>
      <c r="B128" s="139">
        <v>1193</v>
      </c>
      <c r="C128" s="135">
        <v>22.899</v>
      </c>
      <c r="D128" s="2"/>
      <c r="E128" s="2"/>
      <c r="F128" s="2"/>
      <c r="G128" s="2"/>
      <c r="H128" s="2"/>
      <c r="I128" s="2"/>
      <c r="J128" s="23">
        <f t="shared" si="14"/>
        <v>0.01918642647674906</v>
      </c>
      <c r="K128" s="24">
        <f t="shared" si="15"/>
        <v>0.019372268782086723</v>
      </c>
      <c r="M128" s="19">
        <v>39517</v>
      </c>
      <c r="N128" s="39">
        <f t="shared" si="16"/>
        <v>38631</v>
      </c>
      <c r="O128" s="40"/>
      <c r="P128" s="40"/>
      <c r="S128" s="42">
        <f t="shared" si="11"/>
        <v>38.631</v>
      </c>
      <c r="T128" s="20">
        <f t="shared" si="17"/>
        <v>0.06685998342999167</v>
      </c>
      <c r="V128" s="25">
        <f t="shared" si="12"/>
        <v>-0.04748771464790494</v>
      </c>
      <c r="W128" s="26"/>
      <c r="X128" s="27"/>
    </row>
    <row r="129" spans="1:24" ht="15.75">
      <c r="A129" s="1">
        <f t="shared" si="13"/>
        <v>1914</v>
      </c>
      <c r="B129" s="139">
        <v>1188</v>
      </c>
      <c r="C129" s="135">
        <v>22.864</v>
      </c>
      <c r="D129" s="2"/>
      <c r="E129" s="2"/>
      <c r="F129" s="2"/>
      <c r="G129" s="2"/>
      <c r="H129" s="2"/>
      <c r="I129" s="2"/>
      <c r="J129" s="23">
        <f t="shared" si="14"/>
        <v>0.01920537589248215</v>
      </c>
      <c r="K129" s="24">
        <f t="shared" si="15"/>
        <v>0.019391587253661368</v>
      </c>
      <c r="M129" s="19">
        <v>36831</v>
      </c>
      <c r="N129" s="39">
        <f t="shared" si="16"/>
        <v>38174</v>
      </c>
      <c r="O129" s="40"/>
      <c r="P129" s="40"/>
      <c r="S129" s="42">
        <f t="shared" si="11"/>
        <v>38.174</v>
      </c>
      <c r="T129" s="20">
        <f t="shared" si="17"/>
        <v>-0.011829877559472957</v>
      </c>
      <c r="V129" s="25">
        <f t="shared" si="12"/>
        <v>0.031221464813134325</v>
      </c>
      <c r="W129" s="26"/>
      <c r="X129" s="27"/>
    </row>
    <row r="130" spans="1:24" ht="15.75">
      <c r="A130" s="1">
        <f t="shared" si="13"/>
        <v>1915</v>
      </c>
      <c r="B130" s="139">
        <v>1191</v>
      </c>
      <c r="C130" s="135">
        <v>22.903</v>
      </c>
      <c r="D130" s="2"/>
      <c r="E130" s="2"/>
      <c r="F130" s="2"/>
      <c r="G130" s="2"/>
      <c r="H130" s="2"/>
      <c r="I130" s="2"/>
      <c r="J130" s="23">
        <f t="shared" si="14"/>
        <v>0.019254308532997057</v>
      </c>
      <c r="K130" s="24">
        <f t="shared" si="15"/>
        <v>0.01944147460821859</v>
      </c>
      <c r="M130" s="19">
        <v>39048</v>
      </c>
      <c r="N130" s="39">
        <f t="shared" si="16"/>
        <v>37939.5</v>
      </c>
      <c r="O130" s="40"/>
      <c r="P130" s="40"/>
      <c r="S130" s="42">
        <f t="shared" si="11"/>
        <v>37.9395</v>
      </c>
      <c r="T130" s="20">
        <f t="shared" si="17"/>
        <v>-0.006142924503588776</v>
      </c>
      <c r="V130" s="25">
        <f t="shared" si="12"/>
        <v>0.025584399111807366</v>
      </c>
      <c r="W130" s="26"/>
      <c r="X130" s="27"/>
    </row>
    <row r="131" spans="1:24" ht="15.75">
      <c r="A131" s="1">
        <f t="shared" si="13"/>
        <v>1916</v>
      </c>
      <c r="B131" s="139">
        <v>1225</v>
      </c>
      <c r="C131" s="135">
        <v>22.901</v>
      </c>
      <c r="D131" s="2"/>
      <c r="E131" s="2"/>
      <c r="F131" s="2"/>
      <c r="G131" s="2"/>
      <c r="H131" s="2"/>
      <c r="I131" s="2"/>
      <c r="J131" s="23">
        <f t="shared" si="14"/>
        <v>0.01895778145695364</v>
      </c>
      <c r="K131" s="24">
        <f t="shared" si="15"/>
        <v>0.019139199840875785</v>
      </c>
      <c r="M131" s="19">
        <v>50117</v>
      </c>
      <c r="N131" s="39">
        <f t="shared" si="16"/>
        <v>44582.5</v>
      </c>
      <c r="O131" s="40"/>
      <c r="P131" s="40"/>
      <c r="S131" s="42">
        <f t="shared" si="11"/>
        <v>44.5825</v>
      </c>
      <c r="T131" s="20">
        <f t="shared" si="17"/>
        <v>0.1750945584417296</v>
      </c>
      <c r="V131" s="25">
        <f t="shared" si="12"/>
        <v>-0.15595535860085383</v>
      </c>
      <c r="W131" s="26"/>
      <c r="X131" s="27"/>
    </row>
    <row r="132" spans="1:24" ht="15.75">
      <c r="A132" s="1">
        <f t="shared" si="13"/>
        <v>1917</v>
      </c>
      <c r="B132" s="139">
        <v>2976</v>
      </c>
      <c r="C132" s="135">
        <v>24.743</v>
      </c>
      <c r="D132" s="2"/>
      <c r="E132" s="2"/>
      <c r="F132" s="2"/>
      <c r="G132" s="2"/>
      <c r="H132" s="2"/>
      <c r="I132" s="2"/>
      <c r="J132" s="23">
        <f t="shared" si="14"/>
        <v>0.011779576291359199</v>
      </c>
      <c r="K132" s="24">
        <f t="shared" si="15"/>
        <v>0.011849366549999197</v>
      </c>
      <c r="M132" s="19">
        <v>60278</v>
      </c>
      <c r="N132" s="39">
        <f t="shared" si="16"/>
        <v>55197.5</v>
      </c>
      <c r="O132" s="40"/>
      <c r="P132" s="40"/>
      <c r="S132" s="42">
        <f t="shared" si="11"/>
        <v>55.1975</v>
      </c>
      <c r="T132" s="20">
        <f t="shared" si="17"/>
        <v>0.23809790837211908</v>
      </c>
      <c r="V132" s="25">
        <f t="shared" si="12"/>
        <v>-0.2262485418221199</v>
      </c>
      <c r="W132" s="26"/>
      <c r="X132" s="27"/>
    </row>
    <row r="133" spans="1:24" ht="15.75">
      <c r="A133" s="1">
        <f t="shared" si="13"/>
        <v>1918</v>
      </c>
      <c r="B133" s="139">
        <v>12455</v>
      </c>
      <c r="C133" s="139">
        <v>189.743</v>
      </c>
      <c r="D133" s="2"/>
      <c r="E133" s="2"/>
      <c r="F133" s="2"/>
      <c r="G133" s="2"/>
      <c r="H133" s="2"/>
      <c r="I133" s="2"/>
      <c r="J133" s="23">
        <f t="shared" si="14"/>
        <v>0.024592443781997278</v>
      </c>
      <c r="K133" s="24">
        <f t="shared" si="15"/>
        <v>0.024898602523400794</v>
      </c>
      <c r="M133" s="19">
        <v>76567</v>
      </c>
      <c r="N133" s="39">
        <f t="shared" si="16"/>
        <v>68422.5</v>
      </c>
      <c r="O133" s="40"/>
      <c r="P133" s="40"/>
      <c r="S133" s="42">
        <f t="shared" si="11"/>
        <v>68.4225</v>
      </c>
      <c r="T133" s="20">
        <f t="shared" si="17"/>
        <v>0.23959418451922643</v>
      </c>
      <c r="V133" s="25">
        <f t="shared" si="12"/>
        <v>-0.21469558199582564</v>
      </c>
      <c r="W133" s="26"/>
      <c r="X133" s="27"/>
    </row>
    <row r="134" spans="1:24" ht="15.75">
      <c r="A134" s="1">
        <f t="shared" si="13"/>
        <v>1919</v>
      </c>
      <c r="B134" s="139">
        <v>25485</v>
      </c>
      <c r="C134" s="139">
        <v>619.216</v>
      </c>
      <c r="D134" s="2"/>
      <c r="E134" s="2"/>
      <c r="F134" s="2"/>
      <c r="G134" s="2"/>
      <c r="H134" s="2"/>
      <c r="I134" s="2"/>
      <c r="J134" s="23">
        <f t="shared" si="14"/>
        <v>0.032641855561412754</v>
      </c>
      <c r="K134" s="24">
        <f t="shared" si="15"/>
        <v>0.03318344009064761</v>
      </c>
      <c r="M134" s="19">
        <v>79090</v>
      </c>
      <c r="N134" s="39">
        <f t="shared" si="16"/>
        <v>77828.5</v>
      </c>
      <c r="O134" s="40"/>
      <c r="P134" s="40"/>
      <c r="S134" s="42">
        <f aca="true" t="shared" si="18" ref="S134:S145">+N134/1000</f>
        <v>77.8285</v>
      </c>
      <c r="T134" s="20">
        <f t="shared" si="17"/>
        <v>0.13746939968577587</v>
      </c>
      <c r="V134" s="25">
        <f t="shared" si="12"/>
        <v>-0.10428595959512826</v>
      </c>
      <c r="W134" s="26"/>
      <c r="X134" s="27"/>
    </row>
    <row r="135" spans="1:24" ht="15.75">
      <c r="A135" s="1">
        <f t="shared" si="13"/>
        <v>1920</v>
      </c>
      <c r="B135" s="139">
        <v>24299</v>
      </c>
      <c r="C135" s="139">
        <v>1020.252</v>
      </c>
      <c r="D135" s="2"/>
      <c r="E135" s="2"/>
      <c r="F135" s="2"/>
      <c r="G135" s="2"/>
      <c r="H135" s="2"/>
      <c r="I135" s="2"/>
      <c r="J135" s="23">
        <f t="shared" si="14"/>
        <v>0.04098714446408484</v>
      </c>
      <c r="K135" s="24">
        <f t="shared" si="15"/>
        <v>0.0418446916754635</v>
      </c>
      <c r="M135" s="19">
        <v>89246</v>
      </c>
      <c r="N135" s="39">
        <f t="shared" si="16"/>
        <v>84168</v>
      </c>
      <c r="O135" s="40"/>
      <c r="P135" s="40"/>
      <c r="S135" s="42">
        <f t="shared" si="18"/>
        <v>84.168</v>
      </c>
      <c r="T135" s="20">
        <f t="shared" si="17"/>
        <v>0.08145473701793038</v>
      </c>
      <c r="V135" s="25">
        <f aca="true" t="shared" si="19" ref="V135:V198">+K135-T135</f>
        <v>-0.03961004534246688</v>
      </c>
      <c r="W135" s="26"/>
      <c r="X135" s="27"/>
    </row>
    <row r="136" spans="1:24" ht="15.75">
      <c r="A136" s="1">
        <f aca="true" t="shared" si="20" ref="A136:A199">+A135+1</f>
        <v>1921</v>
      </c>
      <c r="B136" s="139">
        <v>23977</v>
      </c>
      <c r="C136" s="139">
        <v>999.145</v>
      </c>
      <c r="D136" s="2"/>
      <c r="E136" s="2"/>
      <c r="F136" s="2"/>
      <c r="G136" s="2"/>
      <c r="H136" s="2"/>
      <c r="I136" s="2"/>
      <c r="J136" s="23">
        <f t="shared" si="14"/>
        <v>0.04139303173419504</v>
      </c>
      <c r="K136" s="24">
        <f t="shared" si="15"/>
        <v>0.042267828517781054</v>
      </c>
      <c r="M136" s="19">
        <v>74314</v>
      </c>
      <c r="N136" s="39">
        <f t="shared" si="16"/>
        <v>81780</v>
      </c>
      <c r="O136" s="40"/>
      <c r="P136" s="40"/>
      <c r="S136" s="42">
        <f t="shared" si="18"/>
        <v>81.78</v>
      </c>
      <c r="T136" s="20">
        <f t="shared" si="17"/>
        <v>-0.028371827773025493</v>
      </c>
      <c r="V136" s="25">
        <f t="shared" si="19"/>
        <v>0.07063965629080654</v>
      </c>
      <c r="W136" s="26"/>
      <c r="X136" s="27"/>
    </row>
    <row r="137" spans="1:24" ht="15.75">
      <c r="A137" s="1">
        <f t="shared" si="20"/>
        <v>1922</v>
      </c>
      <c r="B137" s="139">
        <v>22963</v>
      </c>
      <c r="C137" s="139">
        <v>991.001</v>
      </c>
      <c r="D137" s="2"/>
      <c r="E137" s="2"/>
      <c r="F137" s="2"/>
      <c r="G137" s="2"/>
      <c r="H137" s="2"/>
      <c r="I137" s="2"/>
      <c r="J137" s="23">
        <f t="shared" si="14"/>
        <v>0.042224158500213035</v>
      </c>
      <c r="K137" s="24">
        <f t="shared" si="15"/>
        <v>0.04313482432990542</v>
      </c>
      <c r="M137" s="19">
        <v>74140</v>
      </c>
      <c r="N137" s="39">
        <f t="shared" si="16"/>
        <v>74227</v>
      </c>
      <c r="O137" s="40"/>
      <c r="P137" s="40"/>
      <c r="S137" s="42">
        <f t="shared" si="18"/>
        <v>74.227</v>
      </c>
      <c r="T137" s="20">
        <f t="shared" si="17"/>
        <v>-0.09235754463193935</v>
      </c>
      <c r="V137" s="25">
        <f t="shared" si="19"/>
        <v>0.13549236896184477</v>
      </c>
      <c r="W137" s="26"/>
      <c r="X137" s="27"/>
    </row>
    <row r="138" spans="1:24" ht="15.75">
      <c r="A138" s="1">
        <f t="shared" si="20"/>
        <v>1923</v>
      </c>
      <c r="B138" s="139">
        <v>22350</v>
      </c>
      <c r="C138" s="139">
        <v>1055.924</v>
      </c>
      <c r="D138" s="2"/>
      <c r="E138" s="2"/>
      <c r="F138" s="2"/>
      <c r="G138" s="2"/>
      <c r="H138" s="2"/>
      <c r="I138" s="2"/>
      <c r="J138" s="23">
        <f t="shared" si="14"/>
        <v>0.04660578641890848</v>
      </c>
      <c r="K138" s="24">
        <f t="shared" si="15"/>
        <v>0.047717748004861414</v>
      </c>
      <c r="M138" s="19">
        <v>86238</v>
      </c>
      <c r="N138" s="39">
        <f t="shared" si="16"/>
        <v>80189</v>
      </c>
      <c r="O138" s="40"/>
      <c r="P138" s="40"/>
      <c r="S138" s="42">
        <f t="shared" si="18"/>
        <v>80.189</v>
      </c>
      <c r="T138" s="20">
        <f t="shared" si="17"/>
        <v>0.08032117693022744</v>
      </c>
      <c r="V138" s="25">
        <f t="shared" si="19"/>
        <v>-0.03260342892536603</v>
      </c>
      <c r="W138" s="26"/>
      <c r="X138" s="27"/>
    </row>
    <row r="139" spans="1:24" ht="15.75">
      <c r="A139" s="1">
        <f t="shared" si="20"/>
        <v>1924</v>
      </c>
      <c r="B139" s="139">
        <v>21251</v>
      </c>
      <c r="C139" s="139">
        <v>940.603</v>
      </c>
      <c r="D139" s="2"/>
      <c r="E139" s="2"/>
      <c r="F139" s="2"/>
      <c r="G139" s="2"/>
      <c r="H139" s="2"/>
      <c r="I139" s="2"/>
      <c r="J139" s="23">
        <f t="shared" si="14"/>
        <v>0.04314593701979312</v>
      </c>
      <c r="K139" s="24">
        <f t="shared" si="15"/>
        <v>0.044097245508521635</v>
      </c>
      <c r="M139" s="19">
        <v>87786</v>
      </c>
      <c r="N139" s="39">
        <f t="shared" si="16"/>
        <v>87012</v>
      </c>
      <c r="O139" s="40"/>
      <c r="P139" s="40"/>
      <c r="S139" s="42">
        <f t="shared" si="18"/>
        <v>87.012</v>
      </c>
      <c r="T139" s="20">
        <f t="shared" si="17"/>
        <v>0.08508648318347922</v>
      </c>
      <c r="V139" s="25">
        <f t="shared" si="19"/>
        <v>-0.04098923767495759</v>
      </c>
      <c r="W139" s="26"/>
      <c r="X139" s="27"/>
    </row>
    <row r="140" spans="1:24" ht="15.75">
      <c r="A140" s="1">
        <f t="shared" si="20"/>
        <v>1925</v>
      </c>
      <c r="B140" s="139">
        <v>20516</v>
      </c>
      <c r="C140" s="139">
        <v>881.807</v>
      </c>
      <c r="D140" s="2"/>
      <c r="E140" s="2"/>
      <c r="F140" s="2"/>
      <c r="G140" s="2"/>
      <c r="H140" s="2"/>
      <c r="I140" s="2"/>
      <c r="J140" s="23">
        <f t="shared" si="14"/>
        <v>0.04222505806019106</v>
      </c>
      <c r="K140" s="24">
        <f t="shared" si="15"/>
        <v>0.04313576311110969</v>
      </c>
      <c r="M140" s="19">
        <v>91449</v>
      </c>
      <c r="N140" s="39">
        <f t="shared" si="16"/>
        <v>89617.5</v>
      </c>
      <c r="O140" s="40"/>
      <c r="P140" s="40"/>
      <c r="S140" s="42">
        <f t="shared" si="18"/>
        <v>89.6175</v>
      </c>
      <c r="T140" s="20">
        <f t="shared" si="17"/>
        <v>0.02994414563508485</v>
      </c>
      <c r="V140" s="25">
        <f t="shared" si="19"/>
        <v>0.01319161747602484</v>
      </c>
      <c r="W140" s="26"/>
      <c r="X140" s="27"/>
    </row>
    <row r="141" spans="1:24" ht="15.75">
      <c r="A141" s="1">
        <f t="shared" si="20"/>
        <v>1926</v>
      </c>
      <c r="B141" s="139">
        <v>19643</v>
      </c>
      <c r="C141" s="139">
        <v>831.938</v>
      </c>
      <c r="D141" s="2"/>
      <c r="E141" s="2"/>
      <c r="F141" s="2"/>
      <c r="G141" s="2"/>
      <c r="H141" s="2"/>
      <c r="I141" s="2"/>
      <c r="J141" s="23">
        <f t="shared" si="14"/>
        <v>0.04143220697726537</v>
      </c>
      <c r="K141" s="24">
        <f t="shared" si="15"/>
        <v>0.042308677927682475</v>
      </c>
      <c r="M141" s="19">
        <v>97885</v>
      </c>
      <c r="N141" s="39">
        <f t="shared" si="16"/>
        <v>94667</v>
      </c>
      <c r="O141" s="40"/>
      <c r="P141" s="40"/>
      <c r="S141" s="42">
        <f t="shared" si="18"/>
        <v>94.667</v>
      </c>
      <c r="T141" s="20">
        <f t="shared" si="17"/>
        <v>0.05634502189862456</v>
      </c>
      <c r="V141" s="25">
        <f t="shared" si="19"/>
        <v>-0.014036343970942083</v>
      </c>
      <c r="W141" s="26"/>
      <c r="X141" s="27"/>
    </row>
    <row r="142" spans="1:24" ht="15.75">
      <c r="A142" s="1">
        <f t="shared" si="20"/>
        <v>1927</v>
      </c>
      <c r="B142" s="139">
        <v>18512</v>
      </c>
      <c r="C142" s="139">
        <v>787.02</v>
      </c>
      <c r="D142" s="2"/>
      <c r="E142" s="2"/>
      <c r="F142" s="2"/>
      <c r="G142" s="2"/>
      <c r="H142" s="2"/>
      <c r="I142" s="2"/>
      <c r="J142" s="23">
        <f t="shared" si="14"/>
        <v>0.04125383304940375</v>
      </c>
      <c r="K142" s="24">
        <f t="shared" si="15"/>
        <v>0.04212269434954739</v>
      </c>
      <c r="M142" s="19">
        <v>96466</v>
      </c>
      <c r="N142" s="39">
        <f t="shared" si="16"/>
        <v>97175.5</v>
      </c>
      <c r="O142" s="40"/>
      <c r="P142" s="40"/>
      <c r="S142" s="42">
        <f t="shared" si="18"/>
        <v>97.1755</v>
      </c>
      <c r="T142" s="20">
        <f t="shared" si="17"/>
        <v>0.02649814613328827</v>
      </c>
      <c r="V142" s="25">
        <f t="shared" si="19"/>
        <v>0.015624548216259124</v>
      </c>
      <c r="W142" s="26"/>
      <c r="X142" s="27"/>
    </row>
    <row r="143" spans="1:24" ht="15.75">
      <c r="A143" s="1">
        <f t="shared" si="20"/>
        <v>1928</v>
      </c>
      <c r="B143" s="139">
        <v>17604</v>
      </c>
      <c r="C143" s="139">
        <v>731.764</v>
      </c>
      <c r="D143" s="2"/>
      <c r="E143" s="2"/>
      <c r="F143" s="2"/>
      <c r="G143" s="2"/>
      <c r="H143" s="2"/>
      <c r="I143" s="2"/>
      <c r="J143" s="23">
        <f t="shared" si="14"/>
        <v>0.04052298150404253</v>
      </c>
      <c r="K143" s="24">
        <f t="shared" si="15"/>
        <v>0.04136101737508194</v>
      </c>
      <c r="M143" s="43">
        <v>98305</v>
      </c>
      <c r="N143" s="44">
        <f t="shared" si="16"/>
        <v>97385.5</v>
      </c>
      <c r="O143" s="45"/>
      <c r="P143" s="45"/>
      <c r="S143" s="42">
        <f t="shared" si="18"/>
        <v>97.3855</v>
      </c>
      <c r="T143" s="20">
        <f t="shared" si="17"/>
        <v>0.002161038533375015</v>
      </c>
      <c r="V143" s="25">
        <f t="shared" si="19"/>
        <v>0.03919997884170692</v>
      </c>
      <c r="W143" s="26"/>
      <c r="X143" s="27"/>
    </row>
    <row r="144" spans="1:24" ht="15.75">
      <c r="A144" s="1">
        <f t="shared" si="20"/>
        <v>1929</v>
      </c>
      <c r="B144" s="139">
        <v>16931</v>
      </c>
      <c r="C144" s="139">
        <v>678.33</v>
      </c>
      <c r="D144" s="2"/>
      <c r="E144" s="2"/>
      <c r="F144" s="2"/>
      <c r="G144" s="2"/>
      <c r="H144" s="2"/>
      <c r="I144" s="2"/>
      <c r="J144" s="23">
        <f t="shared" si="14"/>
        <v>0.0392836253076589</v>
      </c>
      <c r="K144" s="24">
        <f t="shared" si="15"/>
        <v>0.040070686219288554</v>
      </c>
      <c r="M144" s="43">
        <v>104600</v>
      </c>
      <c r="N144" s="44">
        <f>AVERAGE(M143:M144)</f>
        <v>101452.5</v>
      </c>
      <c r="O144" s="45"/>
      <c r="P144" s="45"/>
      <c r="S144" s="42">
        <f t="shared" si="18"/>
        <v>101.4525</v>
      </c>
      <c r="T144" s="20">
        <f t="shared" si="17"/>
        <v>0.041761863932515686</v>
      </c>
      <c r="V144" s="25">
        <f t="shared" si="19"/>
        <v>-0.0016911777132271322</v>
      </c>
      <c r="W144" s="26"/>
      <c r="X144" s="27"/>
    </row>
    <row r="145" spans="1:24" ht="15.75">
      <c r="A145" s="1">
        <f t="shared" si="20"/>
        <v>1930</v>
      </c>
      <c r="B145" s="139">
        <v>16185</v>
      </c>
      <c r="C145" s="139">
        <v>659.348</v>
      </c>
      <c r="D145" s="2"/>
      <c r="E145" s="2"/>
      <c r="F145" s="2"/>
      <c r="G145" s="2"/>
      <c r="H145" s="2"/>
      <c r="I145" s="2"/>
      <c r="J145" s="23">
        <f t="shared" si="14"/>
        <v>0.03982050972339654</v>
      </c>
      <c r="K145" s="24">
        <f t="shared" si="15"/>
        <v>0.040629452477107</v>
      </c>
      <c r="M145" s="33">
        <v>92200</v>
      </c>
      <c r="N145" s="46">
        <f>AVERAGE(M144:M145)</f>
        <v>98400</v>
      </c>
      <c r="O145" s="47">
        <v>92.2</v>
      </c>
      <c r="P145" s="48">
        <f>+N145/1000</f>
        <v>98.4</v>
      </c>
      <c r="Q145" s="49"/>
      <c r="R145" s="29"/>
      <c r="S145" s="50">
        <f t="shared" si="18"/>
        <v>98.4</v>
      </c>
      <c r="T145" s="37">
        <f t="shared" si="17"/>
        <v>-0.0300879722037406</v>
      </c>
      <c r="V145" s="38">
        <f t="shared" si="19"/>
        <v>0.0707174246808476</v>
      </c>
      <c r="W145" s="26"/>
      <c r="X145" s="27"/>
    </row>
    <row r="146" spans="1:24" ht="15.75">
      <c r="A146" s="1">
        <f t="shared" si="20"/>
        <v>1931</v>
      </c>
      <c r="B146" s="139">
        <v>16801</v>
      </c>
      <c r="C146" s="139">
        <v>611.56</v>
      </c>
      <c r="D146" s="2"/>
      <c r="E146" s="2"/>
      <c r="F146" s="2"/>
      <c r="G146" s="2"/>
      <c r="H146" s="2"/>
      <c r="I146" s="2"/>
      <c r="J146" s="23">
        <f t="shared" si="14"/>
        <v>0.037079973322015396</v>
      </c>
      <c r="K146" s="24">
        <f t="shared" si="15"/>
        <v>0.0377804218389569</v>
      </c>
      <c r="O146" s="51">
        <v>77.4</v>
      </c>
      <c r="P146" s="52">
        <f>AVERAGE(O145:O146)</f>
        <v>84.80000000000001</v>
      </c>
      <c r="Q146" s="53"/>
      <c r="S146" s="54">
        <f>+P146</f>
        <v>84.80000000000001</v>
      </c>
      <c r="T146" s="55">
        <f>+S146/S145-1</f>
        <v>-0.1382113821138211</v>
      </c>
      <c r="V146" s="25">
        <f t="shared" si="19"/>
        <v>0.17599180395277803</v>
      </c>
      <c r="W146" s="26"/>
      <c r="X146" s="27"/>
    </row>
    <row r="147" spans="1:24" ht="15.75">
      <c r="A147" s="1">
        <f t="shared" si="20"/>
        <v>1932</v>
      </c>
      <c r="B147" s="139">
        <v>19487</v>
      </c>
      <c r="C147" s="139">
        <v>599.277</v>
      </c>
      <c r="D147" s="2"/>
      <c r="E147" s="2"/>
      <c r="F147" s="2"/>
      <c r="G147" s="2"/>
      <c r="H147" s="2"/>
      <c r="I147" s="2"/>
      <c r="J147" s="23">
        <f t="shared" si="14"/>
        <v>0.03302893518518519</v>
      </c>
      <c r="K147" s="24">
        <f t="shared" si="15"/>
        <v>0.03358354962714693</v>
      </c>
      <c r="O147" s="51">
        <v>59.5</v>
      </c>
      <c r="P147" s="52">
        <f aca="true" t="shared" si="21" ref="P147:P154">AVERAGE(O146:O147)</f>
        <v>68.45</v>
      </c>
      <c r="Q147" s="53"/>
      <c r="S147" s="54">
        <f aca="true" t="shared" si="22" ref="S147:S154">+P147</f>
        <v>68.45</v>
      </c>
      <c r="T147" s="55">
        <f aca="true" t="shared" si="23" ref="T147:T154">+S147/S146-1</f>
        <v>-0.19280660377358494</v>
      </c>
      <c r="V147" s="25">
        <f t="shared" si="19"/>
        <v>0.22639015340073187</v>
      </c>
      <c r="W147" s="26"/>
      <c r="X147" s="27"/>
    </row>
    <row r="148" spans="1:24" ht="15.75">
      <c r="A148" s="1">
        <f t="shared" si="20"/>
        <v>1933</v>
      </c>
      <c r="B148" s="139">
        <v>22539</v>
      </c>
      <c r="C148" s="139">
        <v>689.365</v>
      </c>
      <c r="D148" s="2"/>
      <c r="E148" s="2"/>
      <c r="F148" s="2"/>
      <c r="G148" s="2"/>
      <c r="H148" s="2"/>
      <c r="I148" s="2"/>
      <c r="J148" s="23">
        <f t="shared" si="14"/>
        <v>0.032806595916813404</v>
      </c>
      <c r="K148" s="24">
        <f t="shared" si="15"/>
        <v>0.03335370670592805</v>
      </c>
      <c r="O148" s="51">
        <v>57.2</v>
      </c>
      <c r="P148" s="52">
        <f t="shared" si="21"/>
        <v>58.35</v>
      </c>
      <c r="Q148" s="53"/>
      <c r="S148" s="54">
        <f t="shared" si="22"/>
        <v>58.35</v>
      </c>
      <c r="T148" s="55">
        <f t="shared" si="23"/>
        <v>-0.14755295836376914</v>
      </c>
      <c r="V148" s="25">
        <f t="shared" si="19"/>
        <v>0.1809066650696972</v>
      </c>
      <c r="W148" s="26"/>
      <c r="X148" s="27"/>
    </row>
    <row r="149" spans="1:24" ht="15.75">
      <c r="A149" s="1">
        <f t="shared" si="20"/>
        <v>1934</v>
      </c>
      <c r="B149" s="139">
        <v>27053</v>
      </c>
      <c r="C149" s="139">
        <v>756.617</v>
      </c>
      <c r="D149" s="2"/>
      <c r="E149" s="2"/>
      <c r="F149" s="2"/>
      <c r="G149" s="2"/>
      <c r="H149" s="2"/>
      <c r="I149" s="2"/>
      <c r="J149" s="23">
        <f t="shared" si="14"/>
        <v>0.03051367155992902</v>
      </c>
      <c r="K149" s="24">
        <f t="shared" si="15"/>
        <v>0.030986426378595205</v>
      </c>
      <c r="O149" s="51">
        <v>66.8</v>
      </c>
      <c r="P149" s="52">
        <f t="shared" si="21"/>
        <v>62</v>
      </c>
      <c r="Q149" s="53"/>
      <c r="S149" s="54">
        <f t="shared" si="22"/>
        <v>62</v>
      </c>
      <c r="T149" s="55">
        <f t="shared" si="23"/>
        <v>0.0625535561268209</v>
      </c>
      <c r="V149" s="25">
        <f t="shared" si="19"/>
        <v>-0.03156712974822569</v>
      </c>
      <c r="W149" s="26"/>
      <c r="X149" s="27"/>
    </row>
    <row r="150" spans="1:24" ht="15.75">
      <c r="A150" s="1">
        <f t="shared" si="20"/>
        <v>1935</v>
      </c>
      <c r="B150" s="139">
        <v>28701</v>
      </c>
      <c r="C150" s="139">
        <v>820.926</v>
      </c>
      <c r="D150" s="2"/>
      <c r="E150" s="2"/>
      <c r="F150" s="2"/>
      <c r="G150" s="2"/>
      <c r="H150" s="2"/>
      <c r="I150" s="2"/>
      <c r="J150" s="23">
        <f t="shared" si="14"/>
        <v>0.02944814721813682</v>
      </c>
      <c r="K150" s="24">
        <f t="shared" si="15"/>
        <v>0.02988822362280327</v>
      </c>
      <c r="O150" s="51">
        <v>74.3</v>
      </c>
      <c r="P150" s="52">
        <f t="shared" si="21"/>
        <v>70.55</v>
      </c>
      <c r="Q150" s="53"/>
      <c r="S150" s="54">
        <f t="shared" si="22"/>
        <v>70.55</v>
      </c>
      <c r="T150" s="55">
        <f t="shared" si="23"/>
        <v>0.13790322580645165</v>
      </c>
      <c r="V150" s="25">
        <f t="shared" si="19"/>
        <v>-0.10801500218364837</v>
      </c>
      <c r="W150" s="26"/>
      <c r="X150" s="27"/>
    </row>
    <row r="151" spans="1:24" ht="15.75">
      <c r="A151" s="1">
        <f t="shared" si="20"/>
        <v>1936</v>
      </c>
      <c r="B151" s="139">
        <v>33779</v>
      </c>
      <c r="C151" s="139">
        <v>749.397</v>
      </c>
      <c r="D151" s="2"/>
      <c r="E151" s="2"/>
      <c r="F151" s="2"/>
      <c r="G151" s="2"/>
      <c r="H151" s="2"/>
      <c r="I151" s="2"/>
      <c r="J151" s="23">
        <f t="shared" si="14"/>
        <v>0.023988380281690144</v>
      </c>
      <c r="K151" s="24">
        <f t="shared" si="15"/>
        <v>0.024279594352901432</v>
      </c>
      <c r="O151" s="51">
        <v>84.9</v>
      </c>
      <c r="P151" s="52">
        <f t="shared" si="21"/>
        <v>79.6</v>
      </c>
      <c r="Q151" s="53"/>
      <c r="S151" s="54">
        <f t="shared" si="22"/>
        <v>79.6</v>
      </c>
      <c r="T151" s="55">
        <f t="shared" si="23"/>
        <v>0.12827781715095665</v>
      </c>
      <c r="V151" s="25">
        <f t="shared" si="19"/>
        <v>-0.10399822279805522</v>
      </c>
      <c r="W151" s="26"/>
      <c r="X151" s="27"/>
    </row>
    <row r="152" spans="1:24" ht="15.75">
      <c r="A152" s="1">
        <f t="shared" si="20"/>
        <v>1937</v>
      </c>
      <c r="B152" s="139">
        <v>36425</v>
      </c>
      <c r="C152" s="139">
        <v>866.384</v>
      </c>
      <c r="D152" s="2"/>
      <c r="E152" s="2"/>
      <c r="F152" s="2"/>
      <c r="G152" s="2"/>
      <c r="H152" s="2"/>
      <c r="I152" s="2"/>
      <c r="J152" s="23">
        <f t="shared" si="14"/>
        <v>0.0246818984673238</v>
      </c>
      <c r="K152" s="24">
        <f t="shared" si="15"/>
        <v>0.024990302522082675</v>
      </c>
      <c r="O152" s="51">
        <v>93</v>
      </c>
      <c r="P152" s="52">
        <f t="shared" si="21"/>
        <v>88.95</v>
      </c>
      <c r="Q152" s="53"/>
      <c r="S152" s="54">
        <f t="shared" si="22"/>
        <v>88.95</v>
      </c>
      <c r="T152" s="55">
        <f t="shared" si="23"/>
        <v>0.11746231155778908</v>
      </c>
      <c r="V152" s="25">
        <f t="shared" si="19"/>
        <v>-0.0924720090357064</v>
      </c>
      <c r="W152" s="26"/>
      <c r="X152" s="27"/>
    </row>
    <row r="153" spans="1:24" ht="15.75">
      <c r="A153" s="1">
        <f t="shared" si="20"/>
        <v>1938</v>
      </c>
      <c r="B153" s="139">
        <v>37165</v>
      </c>
      <c r="C153" s="139">
        <v>926.281</v>
      </c>
      <c r="D153" s="2"/>
      <c r="E153" s="2"/>
      <c r="F153" s="2"/>
      <c r="G153" s="2"/>
      <c r="H153" s="2"/>
      <c r="I153" s="2"/>
      <c r="J153" s="23">
        <f t="shared" si="14"/>
        <v>0.025174099741812745</v>
      </c>
      <c r="K153" s="24">
        <f t="shared" si="15"/>
        <v>0.02549500666212804</v>
      </c>
      <c r="O153" s="51">
        <v>87.4</v>
      </c>
      <c r="P153" s="52">
        <f t="shared" si="21"/>
        <v>90.2</v>
      </c>
      <c r="Q153" s="53"/>
      <c r="S153" s="54">
        <f t="shared" si="22"/>
        <v>90.2</v>
      </c>
      <c r="T153" s="55">
        <f t="shared" si="23"/>
        <v>0.014052838673412005</v>
      </c>
      <c r="V153" s="25">
        <f t="shared" si="19"/>
        <v>0.011442167988716036</v>
      </c>
      <c r="W153" s="26"/>
      <c r="X153" s="27"/>
    </row>
    <row r="154" spans="1:24" ht="15.75">
      <c r="A154" s="29">
        <f t="shared" si="20"/>
        <v>1939</v>
      </c>
      <c r="B154" s="140">
        <v>40440</v>
      </c>
      <c r="C154" s="140">
        <v>940.54</v>
      </c>
      <c r="D154" s="47">
        <v>41.4</v>
      </c>
      <c r="E154" s="141"/>
      <c r="F154" s="30"/>
      <c r="G154" s="30"/>
      <c r="H154" s="30"/>
      <c r="I154" s="30"/>
      <c r="J154" s="23">
        <f t="shared" si="14"/>
        <v>0.02423915984794794</v>
      </c>
      <c r="K154" s="32">
        <f t="shared" si="15"/>
        <v>0.024536532312364814</v>
      </c>
      <c r="O154" s="51">
        <v>93.5</v>
      </c>
      <c r="P154" s="52">
        <f t="shared" si="21"/>
        <v>90.45</v>
      </c>
      <c r="Q154" s="56">
        <f>+P154</f>
        <v>90.45</v>
      </c>
      <c r="S154" s="54">
        <f t="shared" si="22"/>
        <v>90.45</v>
      </c>
      <c r="T154" s="55">
        <f t="shared" si="23"/>
        <v>0.0027716186252770836</v>
      </c>
      <c r="V154" s="38">
        <f t="shared" si="19"/>
        <v>0.02176491368708773</v>
      </c>
      <c r="W154" s="26"/>
      <c r="X154" s="27"/>
    </row>
    <row r="155" spans="1:25" ht="15.75">
      <c r="A155" s="57">
        <f t="shared" si="20"/>
        <v>1940</v>
      </c>
      <c r="B155" s="57"/>
      <c r="C155" s="58"/>
      <c r="D155" s="142">
        <v>42.8</v>
      </c>
      <c r="E155" s="143">
        <v>1.049</v>
      </c>
      <c r="F155" s="144">
        <v>42772</v>
      </c>
      <c r="G155" s="144">
        <v>934.96</v>
      </c>
      <c r="H155" s="59"/>
      <c r="I155" s="59"/>
      <c r="J155" s="60">
        <f>+E155/AVERAGE(D154:D155)</f>
        <v>0.02491686460807601</v>
      </c>
      <c r="K155" s="61">
        <f t="shared" si="15"/>
        <v>0.025231205878462074</v>
      </c>
      <c r="O155" s="62"/>
      <c r="P155" s="57"/>
      <c r="Q155" s="63">
        <v>98.2</v>
      </c>
      <c r="R155" s="57"/>
      <c r="S155" s="64">
        <f>+Q155</f>
        <v>98.2</v>
      </c>
      <c r="T155" s="65">
        <f>+S155/S154-1</f>
        <v>0.08568269762299607</v>
      </c>
      <c r="V155" s="38">
        <f t="shared" si="19"/>
        <v>-0.060451491744534</v>
      </c>
      <c r="W155" s="66"/>
      <c r="X155" s="67"/>
      <c r="Y155" s="68"/>
    </row>
    <row r="156" spans="1:25" ht="15.75">
      <c r="A156" s="1">
        <f t="shared" si="20"/>
        <v>1941</v>
      </c>
      <c r="C156" s="69"/>
      <c r="D156" s="70"/>
      <c r="E156" s="71"/>
      <c r="F156" s="81">
        <v>48223</v>
      </c>
      <c r="G156" s="81">
        <v>980.72</v>
      </c>
      <c r="H156" s="72"/>
      <c r="I156" s="72"/>
      <c r="J156" s="73">
        <f>+G156/AVERAGE(F155:F156)</f>
        <v>0.02155547008077367</v>
      </c>
      <c r="K156" s="74">
        <f t="shared" si="15"/>
        <v>0.02179032038027744</v>
      </c>
      <c r="Q156" s="75">
        <v>116.2</v>
      </c>
      <c r="S156" s="76">
        <f>+Q156</f>
        <v>116.2</v>
      </c>
      <c r="T156" s="77">
        <f>+S156/S155-1</f>
        <v>0.18329938900203668</v>
      </c>
      <c r="V156" s="25">
        <f t="shared" si="19"/>
        <v>-0.16150906862175923</v>
      </c>
      <c r="W156" s="66"/>
      <c r="X156" s="67"/>
      <c r="Y156" s="68"/>
    </row>
    <row r="157" spans="1:25" ht="15.75">
      <c r="A157" s="1">
        <f t="shared" si="20"/>
        <v>1942</v>
      </c>
      <c r="C157" s="69"/>
      <c r="D157" s="70"/>
      <c r="E157" s="71"/>
      <c r="F157" s="81">
        <v>67753</v>
      </c>
      <c r="G157" s="81">
        <v>1094.08</v>
      </c>
      <c r="H157" s="72"/>
      <c r="I157" s="72"/>
      <c r="J157" s="73">
        <f>+G157/AVERAGE(F156:F157)</f>
        <v>0.018867351865903288</v>
      </c>
      <c r="K157" s="74">
        <f t="shared" si="15"/>
        <v>0.01904703542559177</v>
      </c>
      <c r="Q157" s="75">
        <v>147.7</v>
      </c>
      <c r="S157" s="76">
        <f>+Q157</f>
        <v>147.7</v>
      </c>
      <c r="T157" s="77">
        <f aca="true" t="shared" si="24" ref="T157:T191">+S157/S156-1</f>
        <v>0.2710843373493974</v>
      </c>
      <c r="V157" s="25">
        <f t="shared" si="19"/>
        <v>-0.25203730192380563</v>
      </c>
      <c r="W157" s="66"/>
      <c r="X157" s="67"/>
      <c r="Y157" s="68"/>
    </row>
    <row r="158" spans="1:25" ht="15.75">
      <c r="A158" s="1">
        <f t="shared" si="20"/>
        <v>1943</v>
      </c>
      <c r="C158" s="69"/>
      <c r="D158" s="70"/>
      <c r="E158" s="71"/>
      <c r="F158" s="81">
        <v>127766</v>
      </c>
      <c r="G158" s="81">
        <v>1590.16</v>
      </c>
      <c r="H158" s="72"/>
      <c r="I158" s="72"/>
      <c r="J158" s="73">
        <f aca="true" t="shared" si="25" ref="J158:J191">+G158/AVERAGE(F157:F158)</f>
        <v>0.01626604064055156</v>
      </c>
      <c r="K158" s="74">
        <f t="shared" si="15"/>
        <v>0.016399417435797585</v>
      </c>
      <c r="Q158" s="75">
        <v>184.6</v>
      </c>
      <c r="S158" s="78">
        <f aca="true" t="shared" si="26" ref="S158:S221">+Q158</f>
        <v>184.6</v>
      </c>
      <c r="T158" s="77">
        <f t="shared" si="24"/>
        <v>0.24983073798239674</v>
      </c>
      <c r="V158" s="25">
        <f t="shared" si="19"/>
        <v>-0.23343132054659915</v>
      </c>
      <c r="W158" s="66"/>
      <c r="X158" s="67"/>
      <c r="Y158" s="68"/>
    </row>
    <row r="159" spans="1:25" ht="15.75">
      <c r="A159" s="1">
        <f t="shared" si="20"/>
        <v>1944</v>
      </c>
      <c r="C159" s="69"/>
      <c r="D159" s="70"/>
      <c r="E159" s="71"/>
      <c r="F159" s="81">
        <v>184796</v>
      </c>
      <c r="G159" s="81">
        <v>2307.76</v>
      </c>
      <c r="H159" s="72"/>
      <c r="I159" s="72"/>
      <c r="J159" s="73">
        <f t="shared" si="25"/>
        <v>0.014766734279918866</v>
      </c>
      <c r="K159" s="74">
        <f t="shared" si="15"/>
        <v>0.014876573483733859</v>
      </c>
      <c r="Q159" s="75">
        <v>213.8</v>
      </c>
      <c r="S159" s="78">
        <f t="shared" si="26"/>
        <v>213.8</v>
      </c>
      <c r="T159" s="77">
        <f t="shared" si="24"/>
        <v>0.15817984832069354</v>
      </c>
      <c r="V159" s="25">
        <f t="shared" si="19"/>
        <v>-0.14330327483695968</v>
      </c>
      <c r="W159" s="66"/>
      <c r="X159" s="67"/>
      <c r="Y159" s="68"/>
    </row>
    <row r="160" spans="1:25" ht="15.75">
      <c r="A160" s="1">
        <f t="shared" si="20"/>
        <v>1945</v>
      </c>
      <c r="C160" s="69"/>
      <c r="D160" s="70"/>
      <c r="E160" s="71"/>
      <c r="F160" s="81">
        <v>235182</v>
      </c>
      <c r="G160" s="81">
        <v>3236.48</v>
      </c>
      <c r="H160" s="72"/>
      <c r="I160" s="72"/>
      <c r="J160" s="73">
        <f t="shared" si="25"/>
        <v>0.015412616851358881</v>
      </c>
      <c r="K160" s="74">
        <f t="shared" si="15"/>
        <v>0.015532313650917241</v>
      </c>
      <c r="Q160" s="75">
        <v>226.4</v>
      </c>
      <c r="S160" s="78">
        <f t="shared" si="26"/>
        <v>226.4</v>
      </c>
      <c r="T160" s="77">
        <f t="shared" si="24"/>
        <v>0.05893358278765204</v>
      </c>
      <c r="V160" s="25">
        <f t="shared" si="19"/>
        <v>-0.043401269136734796</v>
      </c>
      <c r="W160" s="66"/>
      <c r="X160" s="67"/>
      <c r="Y160" s="68"/>
    </row>
    <row r="161" spans="1:25" ht="15.75">
      <c r="A161" s="1">
        <f t="shared" si="20"/>
        <v>1946</v>
      </c>
      <c r="C161" s="69"/>
      <c r="D161" s="70"/>
      <c r="E161" s="71"/>
      <c r="F161" s="81">
        <v>241861</v>
      </c>
      <c r="G161" s="81">
        <v>4275.4400000000005</v>
      </c>
      <c r="H161" s="72"/>
      <c r="I161" s="72"/>
      <c r="J161" s="73">
        <f t="shared" si="25"/>
        <v>0.01792475730699329</v>
      </c>
      <c r="K161" s="74">
        <f t="shared" si="15"/>
        <v>0.018086858582259748</v>
      </c>
      <c r="Q161" s="75">
        <v>228</v>
      </c>
      <c r="S161" s="78">
        <f t="shared" si="26"/>
        <v>228</v>
      </c>
      <c r="T161" s="77">
        <f t="shared" si="24"/>
        <v>0.007067137809187329</v>
      </c>
      <c r="V161" s="25">
        <f t="shared" si="19"/>
        <v>0.011019720773072419</v>
      </c>
      <c r="W161" s="66"/>
      <c r="X161" s="67"/>
      <c r="Y161" s="68"/>
    </row>
    <row r="162" spans="1:25" ht="15.75">
      <c r="A162" s="1">
        <f t="shared" si="20"/>
        <v>1947</v>
      </c>
      <c r="C162" s="69"/>
      <c r="D162" s="70"/>
      <c r="E162" s="71"/>
      <c r="F162" s="81">
        <v>224339</v>
      </c>
      <c r="G162" s="81">
        <v>4372.16</v>
      </c>
      <c r="H162" s="72"/>
      <c r="I162" s="72"/>
      <c r="J162" s="73">
        <f t="shared" si="25"/>
        <v>0.018756585156585157</v>
      </c>
      <c r="K162" s="74">
        <f t="shared" si="15"/>
        <v>0.018934155203809283</v>
      </c>
      <c r="Q162" s="79">
        <v>238.9</v>
      </c>
      <c r="S162" s="78">
        <f t="shared" si="26"/>
        <v>238.9</v>
      </c>
      <c r="T162" s="77">
        <f t="shared" si="24"/>
        <v>0.04780701754385963</v>
      </c>
      <c r="V162" s="25">
        <f t="shared" si="19"/>
        <v>-0.028872862340050348</v>
      </c>
      <c r="W162" s="66"/>
      <c r="X162" s="67"/>
      <c r="Y162" s="68"/>
    </row>
    <row r="163" spans="1:25" ht="15.75">
      <c r="A163" s="1">
        <f t="shared" si="20"/>
        <v>1948</v>
      </c>
      <c r="C163" s="69"/>
      <c r="D163" s="70"/>
      <c r="E163" s="71"/>
      <c r="F163" s="81">
        <v>216270</v>
      </c>
      <c r="G163" s="81">
        <v>4514.64</v>
      </c>
      <c r="H163" s="72"/>
      <c r="I163" s="72"/>
      <c r="J163" s="73">
        <f t="shared" si="25"/>
        <v>0.020492727111792997</v>
      </c>
      <c r="K163" s="74">
        <f t="shared" si="15"/>
        <v>0.02070487680693692</v>
      </c>
      <c r="Q163" s="75">
        <v>262.4</v>
      </c>
      <c r="S163" s="78">
        <f t="shared" si="26"/>
        <v>262.4</v>
      </c>
      <c r="T163" s="77">
        <f t="shared" si="24"/>
        <v>0.09836751778987018</v>
      </c>
      <c r="V163" s="25">
        <f t="shared" si="19"/>
        <v>-0.07766264098293327</v>
      </c>
      <c r="W163" s="66"/>
      <c r="X163" s="67"/>
      <c r="Y163" s="68"/>
    </row>
    <row r="164" spans="1:25" ht="15.75">
      <c r="A164" s="1">
        <f t="shared" si="20"/>
        <v>1949</v>
      </c>
      <c r="C164" s="69"/>
      <c r="D164" s="70"/>
      <c r="E164" s="71"/>
      <c r="F164" s="81">
        <v>214322</v>
      </c>
      <c r="G164" s="81">
        <v>4703.92</v>
      </c>
      <c r="H164" s="72"/>
      <c r="I164" s="72"/>
      <c r="J164" s="73">
        <f t="shared" si="25"/>
        <v>0.02184861771700357</v>
      </c>
      <c r="K164" s="74">
        <f t="shared" si="15"/>
        <v>0.022089934989493017</v>
      </c>
      <c r="Q164" s="75">
        <v>276.8</v>
      </c>
      <c r="S164" s="78">
        <f t="shared" si="26"/>
        <v>276.8</v>
      </c>
      <c r="T164" s="77">
        <f t="shared" si="24"/>
        <v>0.054878048780487854</v>
      </c>
      <c r="V164" s="25">
        <f t="shared" si="19"/>
        <v>-0.03278811379099483</v>
      </c>
      <c r="W164" s="66"/>
      <c r="X164" s="67"/>
      <c r="Y164" s="68"/>
    </row>
    <row r="165" spans="1:25" ht="15.75">
      <c r="A165" s="1">
        <f t="shared" si="20"/>
        <v>1950</v>
      </c>
      <c r="C165" s="69"/>
      <c r="D165" s="70"/>
      <c r="E165" s="71"/>
      <c r="F165" s="81">
        <v>219023</v>
      </c>
      <c r="G165" s="81">
        <v>5004.4800000000005</v>
      </c>
      <c r="H165" s="72"/>
      <c r="I165" s="72"/>
      <c r="J165" s="73">
        <f t="shared" si="25"/>
        <v>0.023096978158280355</v>
      </c>
      <c r="K165" s="74">
        <f t="shared" si="15"/>
        <v>0.023366829736304193</v>
      </c>
      <c r="Q165" s="75">
        <v>279</v>
      </c>
      <c r="S165" s="78">
        <f t="shared" si="26"/>
        <v>279</v>
      </c>
      <c r="T165" s="77">
        <f t="shared" si="24"/>
        <v>0.007947976878612595</v>
      </c>
      <c r="V165" s="25">
        <f t="shared" si="19"/>
        <v>0.015418852857691599</v>
      </c>
      <c r="W165" s="66"/>
      <c r="X165" s="67"/>
      <c r="Y165" s="68"/>
    </row>
    <row r="166" spans="1:25" ht="15.75">
      <c r="A166" s="1">
        <f t="shared" si="20"/>
        <v>1951</v>
      </c>
      <c r="C166" s="69"/>
      <c r="D166" s="70"/>
      <c r="E166" s="71"/>
      <c r="F166" s="81">
        <v>214326</v>
      </c>
      <c r="G166" s="81">
        <v>4851.6</v>
      </c>
      <c r="H166" s="72"/>
      <c r="I166" s="72"/>
      <c r="J166" s="73">
        <f t="shared" si="25"/>
        <v>0.022391190472344464</v>
      </c>
      <c r="K166" s="74">
        <f t="shared" si="15"/>
        <v>0.022644711496499163</v>
      </c>
      <c r="Q166" s="75">
        <v>327.4</v>
      </c>
      <c r="S166" s="78">
        <f t="shared" si="26"/>
        <v>327.4</v>
      </c>
      <c r="T166" s="77">
        <f t="shared" si="24"/>
        <v>0.17347670250896052</v>
      </c>
      <c r="V166" s="25">
        <f t="shared" si="19"/>
        <v>-0.15083199101246136</v>
      </c>
      <c r="W166" s="66"/>
      <c r="X166" s="67"/>
      <c r="Y166" s="68"/>
    </row>
    <row r="167" spans="1:25" ht="15.75">
      <c r="A167" s="1">
        <f t="shared" si="20"/>
        <v>1952</v>
      </c>
      <c r="C167" s="69"/>
      <c r="D167" s="70"/>
      <c r="E167" s="71"/>
      <c r="F167" s="81">
        <v>214758</v>
      </c>
      <c r="G167" s="81">
        <v>4889.04</v>
      </c>
      <c r="H167" s="72"/>
      <c r="I167" s="72"/>
      <c r="J167" s="73">
        <f t="shared" si="25"/>
        <v>0.022788265234779205</v>
      </c>
      <c r="K167" s="74">
        <f t="shared" si="15"/>
        <v>0.023050910364423003</v>
      </c>
      <c r="Q167" s="75">
        <v>357.5</v>
      </c>
      <c r="S167" s="78">
        <f t="shared" si="26"/>
        <v>357.5</v>
      </c>
      <c r="T167" s="77">
        <f t="shared" si="24"/>
        <v>0.09193646915088594</v>
      </c>
      <c r="V167" s="25">
        <f t="shared" si="19"/>
        <v>-0.06888555878646294</v>
      </c>
      <c r="W167" s="66"/>
      <c r="X167" s="67"/>
      <c r="Y167" s="68"/>
    </row>
    <row r="168" spans="1:25" ht="15.75">
      <c r="A168" s="1">
        <f t="shared" si="20"/>
        <v>1953</v>
      </c>
      <c r="C168" s="69"/>
      <c r="D168" s="70"/>
      <c r="E168" s="71"/>
      <c r="F168" s="81">
        <v>218383</v>
      </c>
      <c r="G168" s="81">
        <v>5362.24</v>
      </c>
      <c r="H168" s="72"/>
      <c r="I168" s="72"/>
      <c r="J168" s="73">
        <f t="shared" si="25"/>
        <v>0.024759789537356195</v>
      </c>
      <c r="K168" s="74">
        <f t="shared" si="15"/>
        <v>0.025070155423331443</v>
      </c>
      <c r="Q168" s="75">
        <v>382.5</v>
      </c>
      <c r="S168" s="78">
        <f t="shared" si="26"/>
        <v>382.5</v>
      </c>
      <c r="T168" s="77">
        <f t="shared" si="24"/>
        <v>0.06993006993007</v>
      </c>
      <c r="V168" s="25">
        <f t="shared" si="19"/>
        <v>-0.04485991450673856</v>
      </c>
      <c r="W168" s="66"/>
      <c r="X168" s="67"/>
      <c r="Y168" s="68"/>
    </row>
    <row r="169" spans="1:25" ht="15.75">
      <c r="A169" s="1">
        <f t="shared" si="20"/>
        <v>1954</v>
      </c>
      <c r="C169" s="69"/>
      <c r="D169" s="70"/>
      <c r="E169" s="71"/>
      <c r="F169" s="81">
        <v>224499</v>
      </c>
      <c r="G169" s="81">
        <v>5003.4400000000005</v>
      </c>
      <c r="H169" s="72"/>
      <c r="I169" s="72"/>
      <c r="J169" s="73">
        <f t="shared" si="25"/>
        <v>0.022594912414593507</v>
      </c>
      <c r="K169" s="74">
        <f t="shared" si="15"/>
        <v>0.02285309424603936</v>
      </c>
      <c r="Q169" s="75">
        <v>387.7</v>
      </c>
      <c r="S169" s="78">
        <f t="shared" si="26"/>
        <v>387.7</v>
      </c>
      <c r="T169" s="77">
        <f t="shared" si="24"/>
        <v>0.013594771241830061</v>
      </c>
      <c r="V169" s="25">
        <f t="shared" si="19"/>
        <v>0.009258323004209298</v>
      </c>
      <c r="W169" s="66"/>
      <c r="X169" s="67"/>
      <c r="Y169" s="68"/>
    </row>
    <row r="170" spans="1:25" ht="15.75">
      <c r="A170" s="1">
        <f t="shared" si="20"/>
        <v>1955</v>
      </c>
      <c r="C170" s="69"/>
      <c r="D170" s="70"/>
      <c r="E170" s="71"/>
      <c r="F170" s="81">
        <v>226616</v>
      </c>
      <c r="G170" s="81">
        <v>5044</v>
      </c>
      <c r="H170" s="72"/>
      <c r="I170" s="72"/>
      <c r="J170" s="73">
        <f t="shared" si="25"/>
        <v>0.022362368797313324</v>
      </c>
      <c r="K170" s="74">
        <f t="shared" si="15"/>
        <v>0.022615233897742736</v>
      </c>
      <c r="Q170" s="75">
        <v>407</v>
      </c>
      <c r="S170" s="78">
        <f t="shared" si="26"/>
        <v>407</v>
      </c>
      <c r="T170" s="77">
        <f t="shared" si="24"/>
        <v>0.04978075831828743</v>
      </c>
      <c r="V170" s="25">
        <f t="shared" si="19"/>
        <v>-0.027165524420544696</v>
      </c>
      <c r="W170" s="66"/>
      <c r="X170" s="67"/>
      <c r="Y170" s="68"/>
    </row>
    <row r="171" spans="1:25" ht="15.75">
      <c r="A171" s="1">
        <f t="shared" si="20"/>
        <v>1956</v>
      </c>
      <c r="C171" s="69"/>
      <c r="D171" s="70"/>
      <c r="E171" s="71"/>
      <c r="F171" s="81">
        <v>222156</v>
      </c>
      <c r="G171" s="81">
        <v>5282.16</v>
      </c>
      <c r="H171" s="72"/>
      <c r="I171" s="72"/>
      <c r="J171" s="73">
        <f t="shared" si="25"/>
        <v>0.02354050609218044</v>
      </c>
      <c r="K171" s="74">
        <f t="shared" si="15"/>
        <v>0.023820883923744453</v>
      </c>
      <c r="Q171" s="75">
        <v>439</v>
      </c>
      <c r="S171" s="78">
        <f t="shared" si="26"/>
        <v>439</v>
      </c>
      <c r="T171" s="77">
        <f t="shared" si="24"/>
        <v>0.07862407862407861</v>
      </c>
      <c r="V171" s="25">
        <f t="shared" si="19"/>
        <v>-0.05480319470033415</v>
      </c>
      <c r="W171" s="66"/>
      <c r="X171" s="67"/>
      <c r="Y171" s="68"/>
    </row>
    <row r="172" spans="1:25" ht="15.75">
      <c r="A172" s="1">
        <f t="shared" si="20"/>
        <v>1957</v>
      </c>
      <c r="C172" s="69"/>
      <c r="D172" s="70"/>
      <c r="E172" s="71"/>
      <c r="F172" s="81">
        <v>219320</v>
      </c>
      <c r="G172" s="81">
        <v>5568.16</v>
      </c>
      <c r="H172" s="72"/>
      <c r="I172" s="72"/>
      <c r="J172" s="73">
        <f t="shared" si="25"/>
        <v>0.0252251991048211</v>
      </c>
      <c r="K172" s="74">
        <f t="shared" si="15"/>
        <v>0.025547418463499075</v>
      </c>
      <c r="Q172" s="75">
        <v>464.2</v>
      </c>
      <c r="S172" s="78">
        <f t="shared" si="26"/>
        <v>464.2</v>
      </c>
      <c r="T172" s="77">
        <f t="shared" si="24"/>
        <v>0.057403189066059124</v>
      </c>
      <c r="V172" s="25">
        <f t="shared" si="19"/>
        <v>-0.03185577060256005</v>
      </c>
      <c r="W172" s="66"/>
      <c r="X172" s="67"/>
      <c r="Y172" s="68"/>
    </row>
    <row r="173" spans="1:25" ht="15.75">
      <c r="A173" s="1">
        <f t="shared" si="20"/>
        <v>1958</v>
      </c>
      <c r="C173" s="69"/>
      <c r="D173" s="70"/>
      <c r="E173" s="71"/>
      <c r="F173" s="81">
        <v>226336</v>
      </c>
      <c r="G173" s="81">
        <v>5828.16</v>
      </c>
      <c r="H173" s="72"/>
      <c r="I173" s="72"/>
      <c r="J173" s="73">
        <f t="shared" si="25"/>
        <v>0.02615542032419624</v>
      </c>
      <c r="K173" s="74">
        <f t="shared" si="15"/>
        <v>0.02650200587575357</v>
      </c>
      <c r="Q173" s="75">
        <v>474.3</v>
      </c>
      <c r="S173" s="78">
        <f t="shared" si="26"/>
        <v>474.3</v>
      </c>
      <c r="T173" s="77">
        <f t="shared" si="24"/>
        <v>0.021757862990090526</v>
      </c>
      <c r="V173" s="25">
        <f t="shared" si="19"/>
        <v>0.004744142885663043</v>
      </c>
      <c r="W173" s="66"/>
      <c r="X173" s="67"/>
      <c r="Y173" s="68"/>
    </row>
    <row r="174" spans="1:25" ht="15.75">
      <c r="A174" s="1">
        <f t="shared" si="20"/>
        <v>1959</v>
      </c>
      <c r="C174" s="69"/>
      <c r="D174" s="70"/>
      <c r="E174" s="71"/>
      <c r="F174" s="81">
        <v>234701</v>
      </c>
      <c r="G174" s="81">
        <v>5992.4800000000005</v>
      </c>
      <c r="H174" s="72"/>
      <c r="I174" s="72"/>
      <c r="J174" s="73">
        <f t="shared" si="25"/>
        <v>0.025995657615332395</v>
      </c>
      <c r="K174" s="74">
        <f t="shared" si="15"/>
        <v>0.026337994357123563</v>
      </c>
      <c r="Q174" s="75">
        <v>505.6</v>
      </c>
      <c r="S174" s="78">
        <f t="shared" si="26"/>
        <v>505.6</v>
      </c>
      <c r="T174" s="77">
        <f t="shared" si="24"/>
        <v>0.0659919881931268</v>
      </c>
      <c r="V174" s="25">
        <f t="shared" si="19"/>
        <v>-0.03965399383600323</v>
      </c>
      <c r="W174" s="66"/>
      <c r="X174" s="67"/>
      <c r="Y174" s="68"/>
    </row>
    <row r="175" spans="1:25" ht="15.75">
      <c r="A175" s="1">
        <f t="shared" si="20"/>
        <v>1960</v>
      </c>
      <c r="C175" s="69"/>
      <c r="D175" s="70"/>
      <c r="E175" s="71"/>
      <c r="F175" s="81">
        <v>236840</v>
      </c>
      <c r="G175" s="81">
        <v>7224.88</v>
      </c>
      <c r="H175" s="72"/>
      <c r="I175" s="72"/>
      <c r="J175" s="73">
        <f t="shared" si="25"/>
        <v>0.030643698002930816</v>
      </c>
      <c r="K175" s="74">
        <f t="shared" si="15"/>
        <v>0.03112052194095695</v>
      </c>
      <c r="Q175" s="75">
        <v>535.1</v>
      </c>
      <c r="S175" s="78">
        <f t="shared" si="26"/>
        <v>535.1</v>
      </c>
      <c r="T175" s="77">
        <f t="shared" si="24"/>
        <v>0.05834651898734178</v>
      </c>
      <c r="V175" s="25">
        <f t="shared" si="19"/>
        <v>-0.02722599704638483</v>
      </c>
      <c r="W175" s="66"/>
      <c r="X175" s="67"/>
      <c r="Y175" s="68"/>
    </row>
    <row r="176" spans="1:25" ht="15.75">
      <c r="A176" s="1">
        <f t="shared" si="20"/>
        <v>1961</v>
      </c>
      <c r="C176" s="69"/>
      <c r="D176" s="70"/>
      <c r="E176" s="71"/>
      <c r="F176" s="81">
        <v>238357</v>
      </c>
      <c r="G176" s="81">
        <v>6984.64</v>
      </c>
      <c r="H176" s="72"/>
      <c r="I176" s="72"/>
      <c r="J176" s="73">
        <f t="shared" si="25"/>
        <v>0.029396818582608897</v>
      </c>
      <c r="K176" s="74">
        <f t="shared" si="15"/>
        <v>0.029835350779718845</v>
      </c>
      <c r="Q176" s="75">
        <v>547.6</v>
      </c>
      <c r="S176" s="78">
        <f t="shared" si="26"/>
        <v>547.6</v>
      </c>
      <c r="T176" s="77">
        <f t="shared" si="24"/>
        <v>0.023360119603812457</v>
      </c>
      <c r="V176" s="25">
        <f t="shared" si="19"/>
        <v>0.006475231175906388</v>
      </c>
      <c r="W176" s="66"/>
      <c r="X176" s="67"/>
      <c r="Y176" s="68"/>
    </row>
    <row r="177" spans="1:25" ht="15.75">
      <c r="A177" s="1">
        <f t="shared" si="20"/>
        <v>1962</v>
      </c>
      <c r="C177" s="69"/>
      <c r="D177" s="70"/>
      <c r="E177" s="71"/>
      <c r="F177" s="81">
        <v>248010</v>
      </c>
      <c r="G177" s="81">
        <v>7302.65</v>
      </c>
      <c r="H177" s="72"/>
      <c r="I177" s="72"/>
      <c r="J177" s="73">
        <f t="shared" si="25"/>
        <v>0.030029381105214786</v>
      </c>
      <c r="K177" s="74">
        <f t="shared" si="15"/>
        <v>0.0304871360183658</v>
      </c>
      <c r="Q177" s="75">
        <v>586.9</v>
      </c>
      <c r="S177" s="78">
        <f t="shared" si="26"/>
        <v>586.9</v>
      </c>
      <c r="T177" s="77">
        <f t="shared" si="24"/>
        <v>0.07176771365960555</v>
      </c>
      <c r="V177" s="25">
        <f t="shared" si="19"/>
        <v>-0.04128057764123975</v>
      </c>
      <c r="W177" s="66"/>
      <c r="X177" s="67"/>
      <c r="Y177" s="68"/>
    </row>
    <row r="178" spans="1:25" ht="15.75">
      <c r="A178" s="1">
        <f t="shared" si="20"/>
        <v>1963</v>
      </c>
      <c r="C178" s="69"/>
      <c r="D178" s="70"/>
      <c r="E178" s="71"/>
      <c r="F178" s="81">
        <v>253978</v>
      </c>
      <c r="G178" s="81">
        <v>7997.099999999999</v>
      </c>
      <c r="H178" s="72"/>
      <c r="I178" s="72"/>
      <c r="J178" s="73">
        <f t="shared" si="25"/>
        <v>0.031861717809987485</v>
      </c>
      <c r="K178" s="74">
        <f t="shared" si="15"/>
        <v>0.03237751950491395</v>
      </c>
      <c r="Q178" s="75">
        <v>619.3</v>
      </c>
      <c r="S178" s="78">
        <f t="shared" si="26"/>
        <v>619.3</v>
      </c>
      <c r="T178" s="77">
        <f t="shared" si="24"/>
        <v>0.05520531606747303</v>
      </c>
      <c r="V178" s="25">
        <f t="shared" si="19"/>
        <v>-0.02282779656255908</v>
      </c>
      <c r="W178" s="66"/>
      <c r="X178" s="67"/>
      <c r="Y178" s="68"/>
    </row>
    <row r="179" spans="1:25" ht="15.75">
      <c r="A179" s="1">
        <f t="shared" si="20"/>
        <v>1964</v>
      </c>
      <c r="C179" s="69"/>
      <c r="D179" s="70"/>
      <c r="E179" s="71"/>
      <c r="F179" s="81">
        <v>256849</v>
      </c>
      <c r="G179" s="81">
        <v>8600.35</v>
      </c>
      <c r="H179" s="72"/>
      <c r="I179" s="72"/>
      <c r="J179" s="73">
        <f t="shared" si="25"/>
        <v>0.03367226086326682</v>
      </c>
      <c r="K179" s="74">
        <f t="shared" si="15"/>
        <v>0.03424887946507817</v>
      </c>
      <c r="Q179" s="75">
        <v>662.9</v>
      </c>
      <c r="S179" s="78">
        <f t="shared" si="26"/>
        <v>662.9</v>
      </c>
      <c r="T179" s="77">
        <f t="shared" si="24"/>
        <v>0.07040206684966899</v>
      </c>
      <c r="V179" s="25">
        <f t="shared" si="19"/>
        <v>-0.036153187384590814</v>
      </c>
      <c r="W179" s="66"/>
      <c r="X179" s="67"/>
      <c r="Y179" s="68"/>
    </row>
    <row r="180" spans="1:25" ht="15.75">
      <c r="A180" s="1">
        <f t="shared" si="20"/>
        <v>1965</v>
      </c>
      <c r="C180" s="69"/>
      <c r="D180" s="70"/>
      <c r="E180" s="71"/>
      <c r="F180" s="81">
        <v>260778</v>
      </c>
      <c r="G180" s="81">
        <v>9098.15</v>
      </c>
      <c r="H180" s="72"/>
      <c r="I180" s="72"/>
      <c r="J180" s="73">
        <f t="shared" si="25"/>
        <v>0.03515330537240136</v>
      </c>
      <c r="K180" s="74">
        <f t="shared" si="15"/>
        <v>0.035782237330291095</v>
      </c>
      <c r="Q180" s="75">
        <v>710.7</v>
      </c>
      <c r="S180" s="78">
        <f t="shared" si="26"/>
        <v>710.7</v>
      </c>
      <c r="T180" s="77">
        <f t="shared" si="24"/>
        <v>0.07210740684869532</v>
      </c>
      <c r="V180" s="25">
        <f t="shared" si="19"/>
        <v>-0.03632516951840423</v>
      </c>
      <c r="W180" s="66"/>
      <c r="X180" s="67"/>
      <c r="Y180" s="68"/>
    </row>
    <row r="181" spans="1:25" ht="15.75">
      <c r="A181" s="1">
        <f t="shared" si="20"/>
        <v>1966</v>
      </c>
      <c r="C181" s="69"/>
      <c r="D181" s="70"/>
      <c r="E181" s="71"/>
      <c r="F181" s="81">
        <v>263714</v>
      </c>
      <c r="G181" s="81">
        <v>9607.35</v>
      </c>
      <c r="H181" s="72"/>
      <c r="I181" s="72"/>
      <c r="J181" s="73">
        <f t="shared" si="25"/>
        <v>0.036634877176391634</v>
      </c>
      <c r="K181" s="74">
        <f t="shared" si="15"/>
        <v>0.03731845569682452</v>
      </c>
      <c r="Q181" s="75">
        <v>781.9</v>
      </c>
      <c r="S181" s="78">
        <f t="shared" si="26"/>
        <v>781.9</v>
      </c>
      <c r="T181" s="77">
        <f t="shared" si="24"/>
        <v>0.100182918249613</v>
      </c>
      <c r="V181" s="25">
        <f t="shared" si="19"/>
        <v>-0.06286446255278849</v>
      </c>
      <c r="W181" s="66"/>
      <c r="X181" s="67"/>
      <c r="Y181" s="68"/>
    </row>
    <row r="182" spans="1:25" ht="15.75">
      <c r="A182" s="1">
        <f t="shared" si="20"/>
        <v>1967</v>
      </c>
      <c r="C182" s="69"/>
      <c r="D182" s="70"/>
      <c r="E182" s="71"/>
      <c r="F182" s="81">
        <v>266626</v>
      </c>
      <c r="G182" s="81">
        <v>10551.65</v>
      </c>
      <c r="H182" s="72"/>
      <c r="I182" s="72"/>
      <c r="J182" s="73">
        <f t="shared" si="25"/>
        <v>0.03979202021344797</v>
      </c>
      <c r="K182" s="74">
        <f aca="true" t="shared" si="27" ref="K182:K240">+J182/(1-J182/2)</f>
        <v>0.04059979412774449</v>
      </c>
      <c r="Q182" s="75">
        <v>838.2</v>
      </c>
      <c r="S182" s="78">
        <f t="shared" si="26"/>
        <v>838.2</v>
      </c>
      <c r="T182" s="77">
        <f t="shared" si="24"/>
        <v>0.07200409259496099</v>
      </c>
      <c r="V182" s="25">
        <f t="shared" si="19"/>
        <v>-0.0314042984672165</v>
      </c>
      <c r="W182" s="66"/>
      <c r="X182" s="67"/>
      <c r="Y182" s="68"/>
    </row>
    <row r="183" spans="1:25" ht="15.75">
      <c r="A183" s="1">
        <f t="shared" si="20"/>
        <v>1968</v>
      </c>
      <c r="C183" s="69"/>
      <c r="D183" s="70"/>
      <c r="E183" s="71"/>
      <c r="F183" s="81">
        <v>289545</v>
      </c>
      <c r="G183" s="81">
        <v>11309.75</v>
      </c>
      <c r="H183" s="72"/>
      <c r="I183" s="72"/>
      <c r="J183" s="73">
        <f t="shared" si="25"/>
        <v>0.040670045723347675</v>
      </c>
      <c r="K183" s="74">
        <f t="shared" si="27"/>
        <v>0.04151423871673752</v>
      </c>
      <c r="Q183" s="75">
        <v>899.3</v>
      </c>
      <c r="S183" s="78">
        <f t="shared" si="26"/>
        <v>899.3</v>
      </c>
      <c r="T183" s="77">
        <f t="shared" si="24"/>
        <v>0.07289429730374608</v>
      </c>
      <c r="V183" s="25">
        <f t="shared" si="19"/>
        <v>-0.03138005858700856</v>
      </c>
      <c r="W183" s="66"/>
      <c r="X183" s="67"/>
      <c r="Y183" s="68"/>
    </row>
    <row r="184" spans="1:25" ht="15.75">
      <c r="A184" s="1">
        <f t="shared" si="20"/>
        <v>1969</v>
      </c>
      <c r="C184" s="69"/>
      <c r="D184" s="70"/>
      <c r="E184" s="71"/>
      <c r="F184" s="81">
        <v>278108</v>
      </c>
      <c r="G184" s="81">
        <v>12811.699999999999</v>
      </c>
      <c r="H184" s="72"/>
      <c r="I184" s="72"/>
      <c r="J184" s="73">
        <f t="shared" si="25"/>
        <v>0.04513919595245686</v>
      </c>
      <c r="K184" s="74">
        <f t="shared" si="27"/>
        <v>0.046181493699189294</v>
      </c>
      <c r="Q184" s="75">
        <v>982.3</v>
      </c>
      <c r="S184" s="78">
        <f t="shared" si="26"/>
        <v>982.3</v>
      </c>
      <c r="T184" s="77">
        <f t="shared" si="24"/>
        <v>0.09229400644946062</v>
      </c>
      <c r="V184" s="25">
        <f t="shared" si="19"/>
        <v>-0.046112512750271326</v>
      </c>
      <c r="W184" s="66"/>
      <c r="X184" s="67"/>
      <c r="Y184" s="68"/>
    </row>
    <row r="185" spans="1:25" ht="15.75">
      <c r="A185" s="22">
        <f t="shared" si="20"/>
        <v>1970</v>
      </c>
      <c r="B185" s="22"/>
      <c r="C185" s="80"/>
      <c r="D185" s="70"/>
      <c r="E185" s="71"/>
      <c r="F185" s="92">
        <v>283198</v>
      </c>
      <c r="G185" s="92">
        <v>14600.55</v>
      </c>
      <c r="H185" s="72"/>
      <c r="I185" s="72"/>
      <c r="J185" s="73">
        <f t="shared" si="25"/>
        <v>0.052023495205823556</v>
      </c>
      <c r="K185" s="74">
        <f t="shared" si="27"/>
        <v>0.053412856959812634</v>
      </c>
      <c r="Q185" s="81">
        <v>1049.1</v>
      </c>
      <c r="S185" s="78">
        <f t="shared" si="26"/>
        <v>1049.1</v>
      </c>
      <c r="T185" s="77">
        <f t="shared" si="24"/>
        <v>0.06800366486816656</v>
      </c>
      <c r="V185" s="25">
        <f t="shared" si="19"/>
        <v>-0.014590807908353924</v>
      </c>
      <c r="W185" s="66"/>
      <c r="X185" s="67"/>
      <c r="Y185" s="68"/>
    </row>
    <row r="186" spans="1:25" ht="15.75">
      <c r="A186" s="1">
        <f t="shared" si="20"/>
        <v>1971</v>
      </c>
      <c r="D186" s="82"/>
      <c r="E186" s="82"/>
      <c r="F186" s="81">
        <v>303037</v>
      </c>
      <c r="G186" s="81">
        <v>15387.15</v>
      </c>
      <c r="H186" s="72"/>
      <c r="I186" s="72"/>
      <c r="J186" s="73">
        <f t="shared" si="25"/>
        <v>0.05249481863075388</v>
      </c>
      <c r="K186" s="74">
        <f t="shared" si="27"/>
        <v>0.053909811519829674</v>
      </c>
      <c r="Q186" s="81">
        <v>1119.3</v>
      </c>
      <c r="S186" s="78">
        <f t="shared" si="26"/>
        <v>1119.3</v>
      </c>
      <c r="T186" s="77">
        <f t="shared" si="24"/>
        <v>0.06691449814126393</v>
      </c>
      <c r="V186" s="25">
        <f t="shared" si="19"/>
        <v>-0.01300468662143426</v>
      </c>
      <c r="W186" s="66"/>
      <c r="X186" s="67"/>
      <c r="Y186" s="68"/>
    </row>
    <row r="187" spans="1:25" ht="15.75">
      <c r="A187" s="1">
        <f t="shared" si="20"/>
        <v>1972</v>
      </c>
      <c r="D187" s="82"/>
      <c r="E187" s="82"/>
      <c r="F187" s="81">
        <v>322377</v>
      </c>
      <c r="G187" s="81">
        <v>15922</v>
      </c>
      <c r="H187" s="72"/>
      <c r="I187" s="72"/>
      <c r="J187" s="73">
        <f t="shared" si="25"/>
        <v>0.05091667279593997</v>
      </c>
      <c r="K187" s="74">
        <f t="shared" si="27"/>
        <v>0.052246789129307684</v>
      </c>
      <c r="Q187" s="81">
        <v>1219.5</v>
      </c>
      <c r="S187" s="78">
        <f t="shared" si="26"/>
        <v>1219.5</v>
      </c>
      <c r="T187" s="77">
        <f t="shared" si="24"/>
        <v>0.08952023586169933</v>
      </c>
      <c r="V187" s="25">
        <f t="shared" si="19"/>
        <v>-0.03727344673239164</v>
      </c>
      <c r="W187" s="66"/>
      <c r="X187" s="67"/>
      <c r="Y187" s="68"/>
    </row>
    <row r="188" spans="1:25" ht="15.75">
      <c r="A188" s="1">
        <f t="shared" si="20"/>
        <v>1973</v>
      </c>
      <c r="D188" s="82"/>
      <c r="E188" s="82"/>
      <c r="F188" s="81">
        <v>340910</v>
      </c>
      <c r="G188" s="81">
        <v>17794.45</v>
      </c>
      <c r="H188" s="72"/>
      <c r="I188" s="72"/>
      <c r="J188" s="73">
        <f t="shared" si="25"/>
        <v>0.053655355826361745</v>
      </c>
      <c r="K188" s="74">
        <f t="shared" si="27"/>
        <v>0.055134486060296126</v>
      </c>
      <c r="Q188" s="81">
        <v>1356</v>
      </c>
      <c r="S188" s="78">
        <f t="shared" si="26"/>
        <v>1356</v>
      </c>
      <c r="T188" s="77">
        <f t="shared" si="24"/>
        <v>0.11193111931119315</v>
      </c>
      <c r="V188" s="25">
        <f t="shared" si="19"/>
        <v>-0.056796633250897025</v>
      </c>
      <c r="W188" s="66"/>
      <c r="X188" s="67"/>
      <c r="Y188" s="68"/>
    </row>
    <row r="189" spans="1:25" ht="15.75">
      <c r="A189" s="1">
        <f t="shared" si="20"/>
        <v>1974</v>
      </c>
      <c r="D189" s="82"/>
      <c r="E189" s="82"/>
      <c r="F189" s="81">
        <v>343699</v>
      </c>
      <c r="G189" s="81">
        <v>21598.25</v>
      </c>
      <c r="H189" s="72"/>
      <c r="I189" s="72"/>
      <c r="J189" s="73">
        <f t="shared" si="25"/>
        <v>0.06309659966491822</v>
      </c>
      <c r="K189" s="74">
        <f t="shared" si="27"/>
        <v>0.06515203561933196</v>
      </c>
      <c r="Q189" s="81">
        <v>1486.2</v>
      </c>
      <c r="S189" s="78">
        <f t="shared" si="26"/>
        <v>1486.2</v>
      </c>
      <c r="T189" s="77">
        <f t="shared" si="24"/>
        <v>0.09601769911504432</v>
      </c>
      <c r="V189" s="25">
        <f t="shared" si="19"/>
        <v>-0.03086566349571236</v>
      </c>
      <c r="W189" s="66"/>
      <c r="X189" s="67"/>
      <c r="Y189" s="68"/>
    </row>
    <row r="190" spans="1:25" ht="15.75">
      <c r="A190" s="1">
        <f t="shared" si="20"/>
        <v>1975</v>
      </c>
      <c r="F190" s="81">
        <v>394700</v>
      </c>
      <c r="G190" s="81">
        <v>23750.949999999997</v>
      </c>
      <c r="H190" s="72"/>
      <c r="I190" s="72"/>
      <c r="J190" s="73">
        <f t="shared" si="25"/>
        <v>0.06433093760961214</v>
      </c>
      <c r="K190" s="74">
        <f t="shared" si="27"/>
        <v>0.06646894229963966</v>
      </c>
      <c r="Q190" s="81">
        <v>1610.6</v>
      </c>
      <c r="S190" s="78">
        <f t="shared" si="26"/>
        <v>1610.6</v>
      </c>
      <c r="T190" s="77">
        <f t="shared" si="24"/>
        <v>0.08370340465616999</v>
      </c>
      <c r="V190" s="25">
        <f t="shared" si="19"/>
        <v>-0.017234462356530325</v>
      </c>
      <c r="W190" s="66"/>
      <c r="X190" s="67"/>
      <c r="Y190" s="68"/>
    </row>
    <row r="191" spans="1:25" ht="15.75">
      <c r="A191" s="29">
        <f t="shared" si="20"/>
        <v>1976</v>
      </c>
      <c r="B191" s="29"/>
      <c r="C191" s="29"/>
      <c r="D191" s="29"/>
      <c r="E191" s="83">
        <v>495509</v>
      </c>
      <c r="F191" s="86">
        <v>477404</v>
      </c>
      <c r="G191" s="86">
        <v>27812.199999999997</v>
      </c>
      <c r="H191" s="29"/>
      <c r="I191" s="29"/>
      <c r="J191" s="84">
        <f t="shared" si="25"/>
        <v>0.06378184253254199</v>
      </c>
      <c r="K191" s="85">
        <f t="shared" si="27"/>
        <v>0.06588290920271878</v>
      </c>
      <c r="M191" s="29"/>
      <c r="N191" s="83">
        <v>1834.45</v>
      </c>
      <c r="O191" s="83"/>
      <c r="P191" s="83"/>
      <c r="Q191" s="86">
        <v>1790.3</v>
      </c>
      <c r="R191" s="29"/>
      <c r="S191" s="87">
        <f t="shared" si="26"/>
        <v>1790.3</v>
      </c>
      <c r="T191" s="88">
        <f t="shared" si="24"/>
        <v>0.11157332671054276</v>
      </c>
      <c r="V191" s="38">
        <f t="shared" si="19"/>
        <v>-0.04569041750782399</v>
      </c>
      <c r="W191" s="66"/>
      <c r="X191" s="67"/>
      <c r="Y191" s="68"/>
    </row>
    <row r="192" spans="1:25" ht="15.75">
      <c r="A192" s="1">
        <f t="shared" si="20"/>
        <v>1977</v>
      </c>
      <c r="F192" s="81">
        <v>549104</v>
      </c>
      <c r="G192" s="81">
        <v>32088.149999999998</v>
      </c>
      <c r="I192" s="22"/>
      <c r="J192" s="89">
        <f>+G192/AVERAGE(F192,E191)</f>
        <v>0.061435478976424755</v>
      </c>
      <c r="K192" s="74">
        <f t="shared" si="27"/>
        <v>0.0633824443913648</v>
      </c>
      <c r="Q192" s="81">
        <v>2028.4</v>
      </c>
      <c r="S192" s="78">
        <f t="shared" si="26"/>
        <v>2028.4</v>
      </c>
      <c r="T192" s="90">
        <f>+S192/N191-1</f>
        <v>0.10572651203357952</v>
      </c>
      <c r="V192" s="25">
        <f t="shared" si="19"/>
        <v>-0.042344067642214725</v>
      </c>
      <c r="W192" s="66"/>
      <c r="X192" s="67"/>
      <c r="Y192" s="68"/>
    </row>
    <row r="193" spans="1:25" ht="15.75">
      <c r="A193" s="1">
        <f t="shared" si="20"/>
        <v>1978</v>
      </c>
      <c r="F193" s="81">
        <v>607126</v>
      </c>
      <c r="G193" s="81">
        <v>38171.95</v>
      </c>
      <c r="H193" s="72"/>
      <c r="I193" s="72"/>
      <c r="J193" s="73">
        <f>+G193/AVERAGE(F192:F193)</f>
        <v>0.0660282988678723</v>
      </c>
      <c r="K193" s="74">
        <f t="shared" si="27"/>
        <v>0.06828259051486636</v>
      </c>
      <c r="Q193" s="81">
        <v>2278.2</v>
      </c>
      <c r="S193" s="78">
        <f t="shared" si="26"/>
        <v>2278.2</v>
      </c>
      <c r="T193" s="77">
        <f>+S193/S192-1</f>
        <v>0.12315125221849721</v>
      </c>
      <c r="V193" s="25">
        <f t="shared" si="19"/>
        <v>-0.05486866170363085</v>
      </c>
      <c r="W193" s="66"/>
      <c r="X193" s="67"/>
      <c r="Y193" s="68"/>
    </row>
    <row r="194" spans="1:25" ht="15.75">
      <c r="A194" s="1">
        <f t="shared" si="20"/>
        <v>1979</v>
      </c>
      <c r="F194" s="81">
        <v>640306</v>
      </c>
      <c r="G194" s="81">
        <v>47408.799999999996</v>
      </c>
      <c r="H194" s="72"/>
      <c r="I194" s="72"/>
      <c r="J194" s="73">
        <f aca="true" t="shared" si="28" ref="J194:J229">+G194/AVERAGE(F193:F194)</f>
        <v>0.07601023542766258</v>
      </c>
      <c r="K194" s="74">
        <f t="shared" si="27"/>
        <v>0.07901313907931112</v>
      </c>
      <c r="Q194" s="81">
        <v>2570</v>
      </c>
      <c r="S194" s="78">
        <f t="shared" si="26"/>
        <v>2570</v>
      </c>
      <c r="T194" s="77">
        <f aca="true" t="shared" si="29" ref="T194:T229">+S194/S193-1</f>
        <v>0.12808357475199728</v>
      </c>
      <c r="V194" s="25">
        <f t="shared" si="19"/>
        <v>-0.04907043567268615</v>
      </c>
      <c r="W194" s="66"/>
      <c r="X194" s="67"/>
      <c r="Y194" s="68"/>
    </row>
    <row r="195" spans="1:25" ht="15.75">
      <c r="A195" s="1">
        <f t="shared" si="20"/>
        <v>1980</v>
      </c>
      <c r="F195" s="81">
        <v>711923</v>
      </c>
      <c r="G195" s="81">
        <v>59619.149999999994</v>
      </c>
      <c r="H195" s="72"/>
      <c r="I195" s="72"/>
      <c r="J195" s="73">
        <f t="shared" si="28"/>
        <v>0.0881790732191071</v>
      </c>
      <c r="K195" s="74">
        <f t="shared" si="27"/>
        <v>0.09224616383667505</v>
      </c>
      <c r="Q195" s="81">
        <v>2796.8</v>
      </c>
      <c r="S195" s="78">
        <f t="shared" si="26"/>
        <v>2796.8</v>
      </c>
      <c r="T195" s="77">
        <f t="shared" si="29"/>
        <v>0.08824902723735417</v>
      </c>
      <c r="V195" s="25">
        <f t="shared" si="19"/>
        <v>0.003997136599320883</v>
      </c>
      <c r="W195" s="66"/>
      <c r="X195" s="67"/>
      <c r="Y195" s="68"/>
    </row>
    <row r="196" spans="1:25" ht="15.75">
      <c r="A196" s="1">
        <f t="shared" si="20"/>
        <v>1981</v>
      </c>
      <c r="F196" s="81">
        <v>789410</v>
      </c>
      <c r="G196" s="81">
        <v>77637.8</v>
      </c>
      <c r="H196" s="72"/>
      <c r="I196" s="72"/>
      <c r="J196" s="73">
        <f t="shared" si="28"/>
        <v>0.10342515617787659</v>
      </c>
      <c r="K196" s="74">
        <f t="shared" si="27"/>
        <v>0.10906519878693136</v>
      </c>
      <c r="Q196" s="81">
        <v>3138.4</v>
      </c>
      <c r="S196" s="78">
        <f t="shared" si="26"/>
        <v>3138.4</v>
      </c>
      <c r="T196" s="77">
        <f t="shared" si="29"/>
        <v>0.12213958810068637</v>
      </c>
      <c r="V196" s="25">
        <f t="shared" si="19"/>
        <v>-0.013074389313755014</v>
      </c>
      <c r="W196" s="66"/>
      <c r="X196" s="67"/>
      <c r="Y196" s="68"/>
    </row>
    <row r="197" spans="1:25" ht="15.75">
      <c r="A197" s="1">
        <f t="shared" si="20"/>
        <v>1982</v>
      </c>
      <c r="F197" s="81">
        <v>924575</v>
      </c>
      <c r="G197" s="81">
        <v>96102.95</v>
      </c>
      <c r="H197" s="72"/>
      <c r="I197" s="72"/>
      <c r="J197" s="73">
        <f t="shared" si="28"/>
        <v>0.11213977951965741</v>
      </c>
      <c r="K197" s="74">
        <f t="shared" si="27"/>
        <v>0.11880093483947116</v>
      </c>
      <c r="Q197" s="81">
        <v>3313.9</v>
      </c>
      <c r="S197" s="78">
        <f t="shared" si="26"/>
        <v>3313.9</v>
      </c>
      <c r="T197" s="77">
        <f t="shared" si="29"/>
        <v>0.05592021412184556</v>
      </c>
      <c r="V197" s="25">
        <f t="shared" si="19"/>
        <v>0.0628807207176256</v>
      </c>
      <c r="W197" s="66"/>
      <c r="X197" s="67"/>
      <c r="Y197" s="68"/>
    </row>
    <row r="198" spans="1:25" ht="15.75">
      <c r="A198" s="1">
        <f t="shared" si="20"/>
        <v>1983</v>
      </c>
      <c r="F198" s="81">
        <v>1137268</v>
      </c>
      <c r="G198" s="81">
        <v>105973.45</v>
      </c>
      <c r="H198" s="72"/>
      <c r="I198" s="72"/>
      <c r="J198" s="73">
        <f t="shared" si="28"/>
        <v>0.10279487817452639</v>
      </c>
      <c r="K198" s="74">
        <f t="shared" si="27"/>
        <v>0.10836453791102788</v>
      </c>
      <c r="Q198" s="81">
        <v>3541.1</v>
      </c>
      <c r="S198" s="78">
        <f t="shared" si="26"/>
        <v>3541.1</v>
      </c>
      <c r="T198" s="77">
        <f t="shared" si="29"/>
        <v>0.06855970306889159</v>
      </c>
      <c r="V198" s="25">
        <f t="shared" si="19"/>
        <v>0.03980483484213629</v>
      </c>
      <c r="W198" s="66"/>
      <c r="X198" s="67"/>
      <c r="Y198" s="68"/>
    </row>
    <row r="199" spans="1:25" ht="15.75">
      <c r="A199" s="1">
        <f t="shared" si="20"/>
        <v>1984</v>
      </c>
      <c r="F199" s="81">
        <v>1306975</v>
      </c>
      <c r="G199" s="81">
        <v>126836.4</v>
      </c>
      <c r="H199" s="72"/>
      <c r="I199" s="72"/>
      <c r="J199" s="73">
        <f t="shared" si="28"/>
        <v>0.10378378909134647</v>
      </c>
      <c r="K199" s="74">
        <f t="shared" si="27"/>
        <v>0.10946408800251108</v>
      </c>
      <c r="Q199" s="81">
        <v>3952.8</v>
      </c>
      <c r="S199" s="78">
        <f t="shared" si="26"/>
        <v>3952.8</v>
      </c>
      <c r="T199" s="77">
        <f t="shared" si="29"/>
        <v>0.11626330801163487</v>
      </c>
      <c r="V199" s="25">
        <f aca="true" t="shared" si="30" ref="V199:V240">+K199-T199</f>
        <v>-0.006799220009123794</v>
      </c>
      <c r="W199" s="66"/>
      <c r="X199" s="67"/>
      <c r="Y199" s="68"/>
    </row>
    <row r="200" spans="1:25" ht="15.75">
      <c r="A200" s="1">
        <f aca="true" t="shared" si="31" ref="A200:A240">+A199+1</f>
        <v>1985</v>
      </c>
      <c r="F200" s="81">
        <v>1507260</v>
      </c>
      <c r="G200" s="81">
        <v>145269.25</v>
      </c>
      <c r="H200" s="72"/>
      <c r="I200" s="72"/>
      <c r="J200" s="73">
        <f t="shared" si="28"/>
        <v>0.10323889085310928</v>
      </c>
      <c r="K200" s="74">
        <f t="shared" si="27"/>
        <v>0.10885808482180784</v>
      </c>
      <c r="Q200" s="81">
        <v>4270.4</v>
      </c>
      <c r="S200" s="78">
        <f t="shared" si="26"/>
        <v>4270.4</v>
      </c>
      <c r="T200" s="77">
        <f t="shared" si="29"/>
        <v>0.08034810767051193</v>
      </c>
      <c r="V200" s="25">
        <f t="shared" si="30"/>
        <v>0.028509977151295912</v>
      </c>
      <c r="W200" s="66"/>
      <c r="X200" s="67"/>
      <c r="Y200" s="68"/>
    </row>
    <row r="201" spans="1:25" ht="15.75">
      <c r="A201" s="1">
        <f t="shared" si="31"/>
        <v>1986</v>
      </c>
      <c r="F201" s="81">
        <v>1740623</v>
      </c>
      <c r="G201" s="81">
        <v>151349.25</v>
      </c>
      <c r="H201" s="72"/>
      <c r="I201" s="72"/>
      <c r="J201" s="73">
        <f t="shared" si="28"/>
        <v>0.09319870820469826</v>
      </c>
      <c r="K201" s="74">
        <f t="shared" si="27"/>
        <v>0.09775398055971456</v>
      </c>
      <c r="Q201" s="81">
        <v>4536.1</v>
      </c>
      <c r="S201" s="78">
        <f t="shared" si="26"/>
        <v>4536.1</v>
      </c>
      <c r="T201" s="77">
        <f t="shared" si="29"/>
        <v>0.062218995878606354</v>
      </c>
      <c r="V201" s="25">
        <f t="shared" si="30"/>
        <v>0.0355349846811082</v>
      </c>
      <c r="W201" s="66"/>
      <c r="X201" s="67"/>
      <c r="Y201" s="68"/>
    </row>
    <row r="202" spans="1:25" ht="15.75">
      <c r="A202" s="1">
        <f t="shared" si="31"/>
        <v>1987</v>
      </c>
      <c r="F202" s="81">
        <v>1889753</v>
      </c>
      <c r="G202" s="81">
        <v>152321.1</v>
      </c>
      <c r="H202" s="72"/>
      <c r="I202" s="72"/>
      <c r="J202" s="73">
        <f t="shared" si="28"/>
        <v>0.08391477907522527</v>
      </c>
      <c r="K202" s="74">
        <f t="shared" si="27"/>
        <v>0.08758981924063361</v>
      </c>
      <c r="Q202" s="81">
        <v>4781.9</v>
      </c>
      <c r="S202" s="78">
        <f t="shared" si="26"/>
        <v>4781.9</v>
      </c>
      <c r="T202" s="77">
        <f t="shared" si="29"/>
        <v>0.05418751791186249</v>
      </c>
      <c r="V202" s="25">
        <f t="shared" si="30"/>
        <v>0.03340230132877112</v>
      </c>
      <c r="W202" s="66"/>
      <c r="X202" s="67"/>
      <c r="Y202" s="68"/>
    </row>
    <row r="203" spans="1:25" ht="15.75">
      <c r="A203" s="1">
        <f t="shared" si="31"/>
        <v>1988</v>
      </c>
      <c r="F203" s="81">
        <v>2051616</v>
      </c>
      <c r="G203" s="81">
        <v>163613.75</v>
      </c>
      <c r="H203" s="72"/>
      <c r="I203" s="72"/>
      <c r="J203" s="73">
        <f t="shared" si="28"/>
        <v>0.0830238173588923</v>
      </c>
      <c r="K203" s="74">
        <f t="shared" si="27"/>
        <v>0.0866195606504683</v>
      </c>
      <c r="Q203" s="81">
        <v>5155.1</v>
      </c>
      <c r="S203" s="78">
        <f t="shared" si="26"/>
        <v>5155.1</v>
      </c>
      <c r="T203" s="77">
        <f t="shared" si="29"/>
        <v>0.07804429201781726</v>
      </c>
      <c r="V203" s="25">
        <f t="shared" si="30"/>
        <v>0.00857526863265104</v>
      </c>
      <c r="W203" s="66"/>
      <c r="X203" s="67"/>
      <c r="Y203" s="68"/>
    </row>
    <row r="204" spans="1:25" ht="15.75">
      <c r="A204" s="1">
        <f t="shared" si="31"/>
        <v>1989</v>
      </c>
      <c r="F204" s="81">
        <v>2190716</v>
      </c>
      <c r="G204" s="81">
        <v>179533.85</v>
      </c>
      <c r="H204" s="72"/>
      <c r="I204" s="72"/>
      <c r="J204" s="73">
        <f t="shared" si="28"/>
        <v>0.08463922672718684</v>
      </c>
      <c r="K204" s="74">
        <f t="shared" si="27"/>
        <v>0.08837940915179357</v>
      </c>
      <c r="Q204" s="81">
        <v>5570</v>
      </c>
      <c r="S204" s="78">
        <f t="shared" si="26"/>
        <v>5570</v>
      </c>
      <c r="T204" s="77">
        <f t="shared" si="29"/>
        <v>0.08048340478361227</v>
      </c>
      <c r="V204" s="25">
        <f t="shared" si="30"/>
        <v>0.007896004368181303</v>
      </c>
      <c r="W204" s="66"/>
      <c r="X204" s="67"/>
      <c r="Y204" s="68"/>
    </row>
    <row r="205" spans="1:25" ht="15.75">
      <c r="A205" s="1">
        <f t="shared" si="31"/>
        <v>1990</v>
      </c>
      <c r="F205" s="81">
        <v>2411558</v>
      </c>
      <c r="G205" s="81">
        <v>192260.05</v>
      </c>
      <c r="H205" s="72"/>
      <c r="I205" s="72"/>
      <c r="J205" s="73">
        <f t="shared" si="28"/>
        <v>0.08355002331456145</v>
      </c>
      <c r="K205" s="74">
        <f t="shared" si="27"/>
        <v>0.08719249062692873</v>
      </c>
      <c r="Q205" s="81">
        <v>5914.6</v>
      </c>
      <c r="S205" s="78">
        <f t="shared" si="26"/>
        <v>5914.6</v>
      </c>
      <c r="T205" s="77">
        <f t="shared" si="29"/>
        <v>0.06186714542190308</v>
      </c>
      <c r="V205" s="25">
        <f t="shared" si="30"/>
        <v>0.02532534520502565</v>
      </c>
      <c r="W205" s="66"/>
      <c r="X205" s="67"/>
      <c r="Y205" s="68"/>
    </row>
    <row r="206" spans="1:25" ht="15.75">
      <c r="A206" s="1">
        <f t="shared" si="31"/>
        <v>1991</v>
      </c>
      <c r="F206" s="81">
        <v>2688999</v>
      </c>
      <c r="G206" s="81">
        <v>204034.34999999998</v>
      </c>
      <c r="H206" s="72"/>
      <c r="I206" s="72"/>
      <c r="J206" s="73">
        <f t="shared" si="28"/>
        <v>0.08000473281643553</v>
      </c>
      <c r="K206" s="74">
        <f t="shared" si="27"/>
        <v>0.0833384687804926</v>
      </c>
      <c r="Q206" s="81">
        <v>6110.1</v>
      </c>
      <c r="S206" s="78">
        <f t="shared" si="26"/>
        <v>6110.1</v>
      </c>
      <c r="T206" s="77">
        <f t="shared" si="29"/>
        <v>0.03305379907347916</v>
      </c>
      <c r="V206" s="25">
        <f t="shared" si="30"/>
        <v>0.05028466970701344</v>
      </c>
      <c r="W206" s="66"/>
      <c r="X206" s="67"/>
      <c r="Y206" s="68"/>
    </row>
    <row r="207" spans="1:25" ht="15.75">
      <c r="A207" s="1">
        <f t="shared" si="31"/>
        <v>1992</v>
      </c>
      <c r="F207" s="81">
        <v>2999737</v>
      </c>
      <c r="G207" s="81">
        <v>203740.8</v>
      </c>
      <c r="H207" s="72"/>
      <c r="I207" s="72"/>
      <c r="J207" s="73">
        <f t="shared" si="28"/>
        <v>0.07162955004415743</v>
      </c>
      <c r="K207" s="74">
        <f t="shared" si="27"/>
        <v>0.07429023821205896</v>
      </c>
      <c r="Q207" s="81">
        <v>6434.7</v>
      </c>
      <c r="S207" s="78">
        <f t="shared" si="26"/>
        <v>6434.7</v>
      </c>
      <c r="T207" s="77">
        <f t="shared" si="29"/>
        <v>0.05312515343447721</v>
      </c>
      <c r="V207" s="25">
        <f t="shared" si="30"/>
        <v>0.02116508477758175</v>
      </c>
      <c r="W207" s="66"/>
      <c r="X207" s="67"/>
      <c r="Y207" s="68"/>
    </row>
    <row r="208" spans="1:25" ht="15.75">
      <c r="A208" s="1">
        <f t="shared" si="31"/>
        <v>1993</v>
      </c>
      <c r="F208" s="81">
        <v>3248396</v>
      </c>
      <c r="G208" s="81">
        <v>199646.3</v>
      </c>
      <c r="H208" s="72"/>
      <c r="I208" s="72"/>
      <c r="J208" s="73">
        <f t="shared" si="28"/>
        <v>0.06390590597223202</v>
      </c>
      <c r="K208" s="74">
        <f t="shared" si="27"/>
        <v>0.06601528941115138</v>
      </c>
      <c r="Q208" s="81">
        <v>6794.9</v>
      </c>
      <c r="S208" s="78">
        <f t="shared" si="26"/>
        <v>6794.9</v>
      </c>
      <c r="T208" s="77">
        <f t="shared" si="29"/>
        <v>0.05597774566024838</v>
      </c>
      <c r="V208" s="25">
        <f t="shared" si="30"/>
        <v>0.010037543750903002</v>
      </c>
      <c r="W208" s="66"/>
      <c r="X208" s="67"/>
      <c r="Y208" s="68"/>
    </row>
    <row r="209" spans="1:25" ht="15.75">
      <c r="A209" s="1">
        <f t="shared" si="31"/>
        <v>1994</v>
      </c>
      <c r="F209" s="81">
        <v>3433065</v>
      </c>
      <c r="G209" s="81">
        <v>200028.19999999998</v>
      </c>
      <c r="H209" s="72"/>
      <c r="I209" s="72"/>
      <c r="J209" s="73">
        <f t="shared" si="28"/>
        <v>0.059875587090907206</v>
      </c>
      <c r="K209" s="74">
        <f t="shared" si="27"/>
        <v>0.06172345102459443</v>
      </c>
      <c r="Q209" s="81">
        <v>7197.8</v>
      </c>
      <c r="S209" s="78">
        <f t="shared" si="26"/>
        <v>7197.8</v>
      </c>
      <c r="T209" s="77">
        <f t="shared" si="29"/>
        <v>0.05929447085313999</v>
      </c>
      <c r="V209" s="25">
        <f t="shared" si="30"/>
        <v>0.002428980171454438</v>
      </c>
      <c r="W209" s="66"/>
      <c r="X209" s="67"/>
      <c r="Y209" s="68"/>
    </row>
    <row r="210" spans="1:25" ht="15.75">
      <c r="A210" s="1">
        <f t="shared" si="31"/>
        <v>1995</v>
      </c>
      <c r="F210" s="81">
        <v>3604378</v>
      </c>
      <c r="G210" s="81">
        <v>227242.84999999998</v>
      </c>
      <c r="H210" s="72"/>
      <c r="I210" s="72"/>
      <c r="J210" s="73">
        <f t="shared" si="28"/>
        <v>0.06458108435123382</v>
      </c>
      <c r="K210" s="74">
        <f t="shared" si="27"/>
        <v>0.06673602684056208</v>
      </c>
      <c r="Q210" s="81">
        <v>7583.4</v>
      </c>
      <c r="S210" s="78">
        <f t="shared" si="26"/>
        <v>7583.4</v>
      </c>
      <c r="T210" s="77">
        <f t="shared" si="29"/>
        <v>0.053571924754786115</v>
      </c>
      <c r="V210" s="25">
        <f t="shared" si="30"/>
        <v>0.013164102085775967</v>
      </c>
      <c r="W210" s="66"/>
      <c r="X210" s="67"/>
      <c r="Y210" s="68"/>
    </row>
    <row r="211" spans="1:25" ht="15.75">
      <c r="A211" s="1">
        <f t="shared" si="31"/>
        <v>1996</v>
      </c>
      <c r="F211" s="81">
        <v>3734073</v>
      </c>
      <c r="G211" s="81">
        <v>234214.9</v>
      </c>
      <c r="H211" s="72"/>
      <c r="I211" s="72"/>
      <c r="J211" s="73">
        <f t="shared" si="28"/>
        <v>0.06383224470668265</v>
      </c>
      <c r="K211" s="74">
        <f t="shared" si="27"/>
        <v>0.06593668811204065</v>
      </c>
      <c r="Q211" s="81">
        <v>7978.3</v>
      </c>
      <c r="S211" s="78">
        <f t="shared" si="26"/>
        <v>7978.3</v>
      </c>
      <c r="T211" s="77">
        <f t="shared" si="29"/>
        <v>0.05207426747896737</v>
      </c>
      <c r="V211" s="25">
        <f t="shared" si="30"/>
        <v>0.013862420633073275</v>
      </c>
      <c r="W211" s="66"/>
      <c r="X211" s="67"/>
      <c r="Y211" s="68"/>
    </row>
    <row r="212" spans="1:25" ht="15.75">
      <c r="A212" s="1">
        <f t="shared" si="31"/>
        <v>1997</v>
      </c>
      <c r="F212" s="81">
        <v>3772344</v>
      </c>
      <c r="G212" s="81">
        <v>238235.3</v>
      </c>
      <c r="H212" s="72"/>
      <c r="I212" s="72"/>
      <c r="J212" s="73">
        <f t="shared" si="28"/>
        <v>0.06347510403432156</v>
      </c>
      <c r="K212" s="74">
        <f t="shared" si="27"/>
        <v>0.06555568086582095</v>
      </c>
      <c r="Q212" s="81">
        <v>8483.2</v>
      </c>
      <c r="S212" s="78">
        <f t="shared" si="26"/>
        <v>8483.2</v>
      </c>
      <c r="T212" s="77">
        <f t="shared" si="29"/>
        <v>0.06328415827933265</v>
      </c>
      <c r="V212" s="25">
        <f t="shared" si="30"/>
        <v>0.0022715225864883004</v>
      </c>
      <c r="W212" s="66"/>
      <c r="X212" s="67"/>
      <c r="Y212" s="68"/>
    </row>
    <row r="213" spans="1:25" ht="15.75">
      <c r="A213" s="1">
        <f t="shared" si="31"/>
        <v>1998</v>
      </c>
      <c r="F213" s="81">
        <v>3721099</v>
      </c>
      <c r="G213" s="81">
        <v>237425.9</v>
      </c>
      <c r="H213" s="72"/>
      <c r="I213" s="72"/>
      <c r="J213" s="73">
        <f t="shared" si="28"/>
        <v>0.06336897471562805</v>
      </c>
      <c r="K213" s="74">
        <f t="shared" si="27"/>
        <v>0.06544248634695198</v>
      </c>
      <c r="Q213" s="81">
        <v>8954.8</v>
      </c>
      <c r="S213" s="78">
        <f t="shared" si="26"/>
        <v>8954.8</v>
      </c>
      <c r="T213" s="77">
        <f t="shared" si="29"/>
        <v>0.05559222934741581</v>
      </c>
      <c r="V213" s="25">
        <f t="shared" si="30"/>
        <v>0.009850256999536164</v>
      </c>
      <c r="W213" s="66"/>
      <c r="X213" s="67"/>
      <c r="Y213" s="68"/>
    </row>
    <row r="214" spans="1:25" ht="15.75">
      <c r="A214" s="1">
        <f t="shared" si="31"/>
        <v>1999</v>
      </c>
      <c r="F214" s="81">
        <v>3632363</v>
      </c>
      <c r="G214" s="81">
        <v>223129.34999999998</v>
      </c>
      <c r="H214" s="72"/>
      <c r="I214" s="72"/>
      <c r="J214" s="73">
        <f t="shared" si="28"/>
        <v>0.060686884626588125</v>
      </c>
      <c r="K214" s="74">
        <f t="shared" si="27"/>
        <v>0.06258595803380926</v>
      </c>
      <c r="Q214" s="81">
        <v>9510.5</v>
      </c>
      <c r="S214" s="78">
        <f t="shared" si="26"/>
        <v>9510.5</v>
      </c>
      <c r="T214" s="77">
        <f t="shared" si="29"/>
        <v>0.06205610398892225</v>
      </c>
      <c r="V214" s="25">
        <f t="shared" si="30"/>
        <v>0.000529854044887007</v>
      </c>
      <c r="W214" s="66"/>
      <c r="X214" s="67"/>
      <c r="Y214" s="68"/>
    </row>
    <row r="215" spans="1:25" ht="15.75">
      <c r="A215" s="1">
        <f t="shared" si="31"/>
        <v>2000</v>
      </c>
      <c r="F215" s="81">
        <v>3409804</v>
      </c>
      <c r="G215" s="81">
        <v>221197.05</v>
      </c>
      <c r="H215" s="72"/>
      <c r="I215" s="72"/>
      <c r="J215" s="73">
        <f t="shared" si="28"/>
        <v>0.06282073401553812</v>
      </c>
      <c r="K215" s="74">
        <f t="shared" si="27"/>
        <v>0.06485794589961505</v>
      </c>
      <c r="Q215" s="81">
        <v>10148.2</v>
      </c>
      <c r="S215" s="78">
        <f t="shared" si="26"/>
        <v>10148.2</v>
      </c>
      <c r="T215" s="77">
        <f t="shared" si="29"/>
        <v>0.06705220545712631</v>
      </c>
      <c r="V215" s="25">
        <f t="shared" si="30"/>
        <v>-0.0021942595575112633</v>
      </c>
      <c r="W215" s="66"/>
      <c r="X215" s="67"/>
      <c r="Y215" s="68"/>
    </row>
    <row r="216" spans="1:25" ht="15.75">
      <c r="A216" s="1">
        <f t="shared" si="31"/>
        <v>2001</v>
      </c>
      <c r="F216" s="81">
        <v>3319615</v>
      </c>
      <c r="G216" s="81">
        <v>204594.84999999998</v>
      </c>
      <c r="H216" s="72"/>
      <c r="I216" s="72"/>
      <c r="J216" s="73">
        <f t="shared" si="28"/>
        <v>0.06080609633610271</v>
      </c>
      <c r="K216" s="74">
        <f t="shared" si="27"/>
        <v>0.06271275525486768</v>
      </c>
      <c r="Q216" s="81">
        <v>10564.6</v>
      </c>
      <c r="S216" s="78">
        <f t="shared" si="26"/>
        <v>10564.6</v>
      </c>
      <c r="T216" s="77">
        <f t="shared" si="29"/>
        <v>0.04103190713624083</v>
      </c>
      <c r="V216" s="25">
        <f t="shared" si="30"/>
        <v>0.021680848118626847</v>
      </c>
      <c r="W216" s="66"/>
      <c r="X216" s="67"/>
      <c r="Y216" s="68"/>
    </row>
    <row r="217" spans="1:25" ht="15.75">
      <c r="A217" s="1">
        <f t="shared" si="31"/>
        <v>2002</v>
      </c>
      <c r="F217" s="81">
        <v>3540427</v>
      </c>
      <c r="G217" s="81">
        <v>170262.8</v>
      </c>
      <c r="H217" s="72"/>
      <c r="I217" s="72"/>
      <c r="J217" s="73">
        <f t="shared" si="28"/>
        <v>0.04963899637932245</v>
      </c>
      <c r="K217" s="74">
        <f t="shared" si="27"/>
        <v>0.05090236759981555</v>
      </c>
      <c r="Q217" s="81">
        <v>10876.9</v>
      </c>
      <c r="S217" s="78">
        <f t="shared" si="26"/>
        <v>10876.9</v>
      </c>
      <c r="T217" s="77">
        <f t="shared" si="29"/>
        <v>0.02956098669140328</v>
      </c>
      <c r="V217" s="25">
        <f t="shared" si="30"/>
        <v>0.02134138090841227</v>
      </c>
      <c r="W217" s="66"/>
      <c r="X217" s="67"/>
      <c r="Y217" s="68"/>
    </row>
    <row r="218" spans="1:25" ht="15.75">
      <c r="A218" s="1">
        <f t="shared" si="31"/>
        <v>2003</v>
      </c>
      <c r="F218" s="81">
        <v>3913443</v>
      </c>
      <c r="G218" s="81">
        <v>153970.3</v>
      </c>
      <c r="H218" s="72"/>
      <c r="I218" s="72"/>
      <c r="J218" s="73">
        <f t="shared" si="28"/>
        <v>0.041312848225150155</v>
      </c>
      <c r="K218" s="74">
        <f t="shared" si="27"/>
        <v>0.04218422343528912</v>
      </c>
      <c r="Q218" s="81">
        <v>11332.4</v>
      </c>
      <c r="S218" s="78">
        <f t="shared" si="26"/>
        <v>11332.4</v>
      </c>
      <c r="T218" s="77">
        <f t="shared" si="29"/>
        <v>0.041877740900440275</v>
      </c>
      <c r="V218" s="25">
        <f t="shared" si="30"/>
        <v>0.0003064825348488426</v>
      </c>
      <c r="W218" s="66"/>
      <c r="X218" s="67"/>
      <c r="Y218" s="68"/>
    </row>
    <row r="219" spans="1:25" ht="15.75">
      <c r="A219" s="1">
        <f t="shared" si="31"/>
        <v>2004</v>
      </c>
      <c r="F219" s="81">
        <v>4295544</v>
      </c>
      <c r="G219" s="81">
        <v>158279</v>
      </c>
      <c r="H219" s="72"/>
      <c r="I219" s="72"/>
      <c r="J219" s="73">
        <f t="shared" si="28"/>
        <v>0.03856237072856858</v>
      </c>
      <c r="K219" s="74">
        <f t="shared" si="27"/>
        <v>0.03932051690360649</v>
      </c>
      <c r="Q219" s="81">
        <v>12088.6</v>
      </c>
      <c r="S219" s="78">
        <f t="shared" si="26"/>
        <v>12088.6</v>
      </c>
      <c r="T219" s="77">
        <f t="shared" si="29"/>
        <v>0.06672902474321418</v>
      </c>
      <c r="V219" s="25">
        <f t="shared" si="30"/>
        <v>-0.027408507839607694</v>
      </c>
      <c r="W219" s="66"/>
      <c r="X219" s="67"/>
      <c r="Y219" s="68"/>
    </row>
    <row r="220" spans="1:25" ht="15.75">
      <c r="A220" s="1">
        <f t="shared" si="31"/>
        <v>2005</v>
      </c>
      <c r="F220" s="81">
        <v>4592212</v>
      </c>
      <c r="G220" s="81">
        <v>181317</v>
      </c>
      <c r="H220" s="72"/>
      <c r="I220" s="72"/>
      <c r="J220" s="73">
        <f t="shared" si="28"/>
        <v>0.04080152515438092</v>
      </c>
      <c r="K220" s="74">
        <f t="shared" si="27"/>
        <v>0.041651242258746654</v>
      </c>
      <c r="Q220" s="81">
        <v>12888.9</v>
      </c>
      <c r="S220" s="78">
        <f t="shared" si="26"/>
        <v>12888.9</v>
      </c>
      <c r="T220" s="77">
        <f t="shared" si="29"/>
        <v>0.0662028688185563</v>
      </c>
      <c r="V220" s="25">
        <f t="shared" si="30"/>
        <v>-0.02455162655980965</v>
      </c>
      <c r="W220" s="66"/>
      <c r="X220" s="67"/>
      <c r="Y220" s="68"/>
    </row>
    <row r="221" spans="1:25" ht="15.75">
      <c r="A221" s="1">
        <f t="shared" si="31"/>
        <v>2006</v>
      </c>
      <c r="F221" s="81">
        <v>4828972</v>
      </c>
      <c r="G221" s="81">
        <v>221594</v>
      </c>
      <c r="H221" s="72"/>
      <c r="I221" s="72"/>
      <c r="J221" s="73">
        <f t="shared" si="28"/>
        <v>0.04704164572096246</v>
      </c>
      <c r="K221" s="74">
        <f t="shared" si="27"/>
        <v>0.04817475561410889</v>
      </c>
      <c r="Q221" s="81">
        <v>13684.7</v>
      </c>
      <c r="S221" s="78">
        <f t="shared" si="26"/>
        <v>13684.7</v>
      </c>
      <c r="T221" s="77">
        <f t="shared" si="29"/>
        <v>0.06174305022150861</v>
      </c>
      <c r="V221" s="25">
        <f t="shared" si="30"/>
        <v>-0.013568294607399722</v>
      </c>
      <c r="W221" s="66"/>
      <c r="X221" s="67"/>
      <c r="Y221" s="68"/>
    </row>
    <row r="222" spans="1:25" ht="15.75">
      <c r="A222" s="1">
        <f t="shared" si="31"/>
        <v>2007</v>
      </c>
      <c r="F222" s="81">
        <v>5035129</v>
      </c>
      <c r="G222" s="81">
        <v>239200</v>
      </c>
      <c r="H222" s="72"/>
      <c r="I222" s="72"/>
      <c r="J222" s="73">
        <f t="shared" si="28"/>
        <v>0.048499097890421033</v>
      </c>
      <c r="K222" s="74">
        <f t="shared" si="27"/>
        <v>0.04970440734922884</v>
      </c>
      <c r="Q222" s="81">
        <v>14322.9</v>
      </c>
      <c r="S222" s="78">
        <f aca="true" t="shared" si="32" ref="S222:S229">+Q222</f>
        <v>14322.9</v>
      </c>
      <c r="T222" s="77">
        <f t="shared" si="29"/>
        <v>0.046636024172981516</v>
      </c>
      <c r="V222" s="25">
        <f t="shared" si="30"/>
        <v>0.003068383176247323</v>
      </c>
      <c r="W222" s="66"/>
      <c r="X222" s="67"/>
      <c r="Y222" s="68"/>
    </row>
    <row r="223" spans="1:25" ht="15.75">
      <c r="A223" s="1">
        <f t="shared" si="31"/>
        <v>2008</v>
      </c>
      <c r="F223" s="81">
        <v>5803050</v>
      </c>
      <c r="G223" s="81">
        <v>242112</v>
      </c>
      <c r="H223" s="72"/>
      <c r="I223" s="72"/>
      <c r="J223" s="73">
        <f t="shared" si="28"/>
        <v>0.04467761604601659</v>
      </c>
      <c r="K223" s="74">
        <f t="shared" si="27"/>
        <v>0.04569846528905489</v>
      </c>
      <c r="Q223" s="81">
        <v>14752.4</v>
      </c>
      <c r="S223" s="78">
        <f t="shared" si="32"/>
        <v>14752.4</v>
      </c>
      <c r="T223" s="77">
        <f t="shared" si="29"/>
        <v>0.0299869439848075</v>
      </c>
      <c r="V223" s="25">
        <f t="shared" si="30"/>
        <v>0.01571152130424739</v>
      </c>
      <c r="W223" s="66"/>
      <c r="X223" s="67"/>
      <c r="Y223" s="68"/>
    </row>
    <row r="224" spans="1:25" ht="15.75">
      <c r="A224" s="1">
        <f t="shared" si="31"/>
        <v>2009</v>
      </c>
      <c r="F224" s="81">
        <v>7544707</v>
      </c>
      <c r="G224" s="81">
        <v>189390</v>
      </c>
      <c r="H224" s="72"/>
      <c r="I224" s="72"/>
      <c r="J224" s="73">
        <f t="shared" si="28"/>
        <v>0.02837780160367019</v>
      </c>
      <c r="K224" s="74">
        <f t="shared" si="27"/>
        <v>0.028786246804029712</v>
      </c>
      <c r="Q224" s="81">
        <v>14414.6</v>
      </c>
      <c r="S224" s="78">
        <f t="shared" si="32"/>
        <v>14414.6</v>
      </c>
      <c r="T224" s="77">
        <f t="shared" si="29"/>
        <v>-0.02289796914400366</v>
      </c>
      <c r="V224" s="25">
        <f t="shared" si="30"/>
        <v>0.05168421594803337</v>
      </c>
      <c r="W224" s="66"/>
      <c r="X224" s="67"/>
      <c r="Y224" s="68"/>
    </row>
    <row r="225" spans="1:25" ht="15.75">
      <c r="A225" s="1">
        <f t="shared" si="31"/>
        <v>2010</v>
      </c>
      <c r="F225" s="81">
        <v>9018882</v>
      </c>
      <c r="G225" s="81">
        <v>215211</v>
      </c>
      <c r="H225" s="72"/>
      <c r="I225" s="72"/>
      <c r="J225" s="73">
        <f t="shared" si="28"/>
        <v>0.02598603478992385</v>
      </c>
      <c r="K225" s="74">
        <f t="shared" si="27"/>
        <v>0.026328116465131893</v>
      </c>
      <c r="Q225" s="81">
        <v>14798.5</v>
      </c>
      <c r="S225" s="78">
        <f t="shared" si="32"/>
        <v>14798.5</v>
      </c>
      <c r="T225" s="77">
        <f t="shared" si="29"/>
        <v>0.026632719603735033</v>
      </c>
      <c r="V225" s="25">
        <f t="shared" si="30"/>
        <v>-0.0003046031386031399</v>
      </c>
      <c r="W225" s="66"/>
      <c r="X225" s="67"/>
      <c r="Y225" s="68"/>
    </row>
    <row r="226" spans="1:25" ht="15.75">
      <c r="A226" s="1">
        <f t="shared" si="31"/>
        <v>2011</v>
      </c>
      <c r="F226" s="81">
        <v>10128187</v>
      </c>
      <c r="G226" s="81">
        <v>250776</v>
      </c>
      <c r="H226" s="72"/>
      <c r="I226" s="72"/>
      <c r="J226" s="73">
        <f t="shared" si="28"/>
        <v>0.026194714188370032</v>
      </c>
      <c r="K226" s="74">
        <f t="shared" si="27"/>
        <v>0.0265423488088378</v>
      </c>
      <c r="Q226" s="81">
        <v>15379.2</v>
      </c>
      <c r="S226" s="78">
        <f t="shared" si="32"/>
        <v>15379.2</v>
      </c>
      <c r="T226" s="77">
        <f t="shared" si="29"/>
        <v>0.03924046356049615</v>
      </c>
      <c r="V226" s="25">
        <f t="shared" si="30"/>
        <v>-0.012698114751658354</v>
      </c>
      <c r="W226" s="66"/>
      <c r="X226" s="67"/>
      <c r="Y226" s="68"/>
    </row>
    <row r="227" spans="1:25" ht="15.75">
      <c r="A227" s="22">
        <f t="shared" si="31"/>
        <v>2012</v>
      </c>
      <c r="B227" s="22"/>
      <c r="C227" s="22"/>
      <c r="D227" s="22"/>
      <c r="E227" s="22"/>
      <c r="F227" s="92">
        <v>11281131</v>
      </c>
      <c r="G227" s="92">
        <v>245038</v>
      </c>
      <c r="H227" s="91"/>
      <c r="I227" s="72"/>
      <c r="J227" s="73">
        <f t="shared" si="28"/>
        <v>0.022890780547049655</v>
      </c>
      <c r="K227" s="74">
        <f t="shared" si="27"/>
        <v>0.023155807804470553</v>
      </c>
      <c r="L227" s="22"/>
      <c r="M227" s="22"/>
      <c r="N227" s="22"/>
      <c r="O227" s="22"/>
      <c r="P227" s="22"/>
      <c r="Q227" s="92">
        <v>16026.4</v>
      </c>
      <c r="R227" s="93"/>
      <c r="S227" s="78">
        <f t="shared" si="32"/>
        <v>16026.4</v>
      </c>
      <c r="T227" s="77">
        <f t="shared" si="29"/>
        <v>0.04208281315022888</v>
      </c>
      <c r="U227" s="22"/>
      <c r="V227" s="25">
        <f t="shared" si="30"/>
        <v>-0.01892700534575833</v>
      </c>
      <c r="W227" s="66"/>
      <c r="X227" s="67"/>
      <c r="Y227" s="68"/>
    </row>
    <row r="228" spans="1:26" ht="15.75">
      <c r="A228" s="22">
        <f t="shared" si="31"/>
        <v>2013</v>
      </c>
      <c r="B228" s="22"/>
      <c r="C228" s="22"/>
      <c r="D228" s="22"/>
      <c r="E228" s="22"/>
      <c r="F228" s="92">
        <v>11982713</v>
      </c>
      <c r="G228" s="92">
        <v>247749</v>
      </c>
      <c r="H228" s="91"/>
      <c r="I228" s="94"/>
      <c r="J228" s="73">
        <f t="shared" si="28"/>
        <v>0.02129905960511083</v>
      </c>
      <c r="K228" s="74">
        <f t="shared" si="27"/>
        <v>0.021528326156109452</v>
      </c>
      <c r="L228" s="22"/>
      <c r="M228" s="22"/>
      <c r="N228" s="22"/>
      <c r="O228" s="22"/>
      <c r="P228" s="22"/>
      <c r="Q228" s="92">
        <v>16581.6</v>
      </c>
      <c r="R228" s="95"/>
      <c r="S228" s="78">
        <f t="shared" si="32"/>
        <v>16581.6</v>
      </c>
      <c r="T228" s="77">
        <f t="shared" si="29"/>
        <v>0.0346428393151299</v>
      </c>
      <c r="U228" s="22"/>
      <c r="V228" s="25">
        <f t="shared" si="30"/>
        <v>-0.01311451315902045</v>
      </c>
      <c r="W228" s="66"/>
      <c r="X228" s="67"/>
      <c r="Y228" s="68"/>
      <c r="Z228" s="96"/>
    </row>
    <row r="229" spans="1:35" ht="15.75">
      <c r="A229" s="29">
        <f t="shared" si="31"/>
        <v>2014</v>
      </c>
      <c r="B229" s="29"/>
      <c r="C229" s="29"/>
      <c r="D229" s="29"/>
      <c r="E229" s="29"/>
      <c r="F229" s="86">
        <v>12779877</v>
      </c>
      <c r="G229" s="86">
        <v>258749</v>
      </c>
      <c r="H229" s="97">
        <f>+F229/1000</f>
        <v>12779.877</v>
      </c>
      <c r="I229" s="98"/>
      <c r="J229" s="84">
        <f t="shared" si="28"/>
        <v>0.020898379369847824</v>
      </c>
      <c r="K229" s="99">
        <f t="shared" si="27"/>
        <v>0.02111905639609725</v>
      </c>
      <c r="L229" s="29"/>
      <c r="M229" s="29"/>
      <c r="N229" s="29"/>
      <c r="O229" s="29"/>
      <c r="P229" s="29"/>
      <c r="Q229" s="86">
        <v>17244</v>
      </c>
      <c r="R229" s="100">
        <f>+Q229</f>
        <v>17244</v>
      </c>
      <c r="S229" s="87">
        <f t="shared" si="32"/>
        <v>17244</v>
      </c>
      <c r="T229" s="88">
        <f t="shared" si="29"/>
        <v>0.039947894051237665</v>
      </c>
      <c r="U229" s="29"/>
      <c r="V229" s="38">
        <f t="shared" si="30"/>
        <v>-0.018828837655140415</v>
      </c>
      <c r="X229" s="67"/>
      <c r="Y229" s="68"/>
      <c r="Z229" s="101"/>
      <c r="AA229" s="102"/>
      <c r="AB229" s="102"/>
      <c r="AC229" s="102"/>
      <c r="AD229" s="102"/>
      <c r="AE229" s="102"/>
      <c r="AF229" s="102"/>
      <c r="AG229" s="102"/>
      <c r="AH229" s="102"/>
      <c r="AI229" s="102"/>
    </row>
    <row r="230" spans="1:26" ht="15.75">
      <c r="A230" s="1">
        <f t="shared" si="31"/>
        <v>2015</v>
      </c>
      <c r="F230" s="80"/>
      <c r="G230" s="80"/>
      <c r="H230" s="104">
        <v>13359.398893698213</v>
      </c>
      <c r="I230" s="145">
        <v>248.295</v>
      </c>
      <c r="J230" s="73">
        <f>+I230/AVERAGE(H229:H230)</f>
        <v>0.018997848372675097</v>
      </c>
      <c r="K230" s="103">
        <f t="shared" si="27"/>
        <v>0.019180038100482646</v>
      </c>
      <c r="R230" s="104">
        <v>18015.725</v>
      </c>
      <c r="S230" s="78">
        <f>+R230</f>
        <v>18015.725</v>
      </c>
      <c r="T230" s="105">
        <f>+S230/S229-1</f>
        <v>0.04475324750637899</v>
      </c>
      <c r="V230" s="25">
        <f t="shared" si="30"/>
        <v>-0.025573209405896344</v>
      </c>
      <c r="W230" s="26"/>
      <c r="X230" s="27"/>
      <c r="Y230" s="73"/>
      <c r="Z230" s="101"/>
    </row>
    <row r="231" spans="1:26" ht="15.75">
      <c r="A231" s="1">
        <f t="shared" si="31"/>
        <v>2016</v>
      </c>
      <c r="F231" s="69"/>
      <c r="G231" s="69"/>
      <c r="H231" s="104">
        <v>13905.111618188368</v>
      </c>
      <c r="I231" s="145">
        <v>297.293</v>
      </c>
      <c r="J231" s="73">
        <f aca="true" t="shared" si="33" ref="J231:J240">+I231/AVERAGE(H230:H231)</f>
        <v>0.021808057024929047</v>
      </c>
      <c r="K231" s="103">
        <f t="shared" si="27"/>
        <v>0.022048474216441464</v>
      </c>
      <c r="R231" s="104">
        <v>18831.895</v>
      </c>
      <c r="S231" s="78">
        <f aca="true" t="shared" si="34" ref="S231:S240">+R231</f>
        <v>18831.895</v>
      </c>
      <c r="T231" s="105">
        <f aca="true" t="shared" si="35" ref="T231:T239">+S231/S230-1</f>
        <v>0.045303200398540744</v>
      </c>
      <c r="V231" s="25">
        <f t="shared" si="30"/>
        <v>-0.02325472618209928</v>
      </c>
      <c r="W231" s="26"/>
      <c r="X231" s="27"/>
      <c r="Y231" s="73"/>
      <c r="Z231" s="101"/>
    </row>
    <row r="232" spans="1:26" ht="15.75">
      <c r="A232" s="1">
        <f t="shared" si="31"/>
        <v>2017</v>
      </c>
      <c r="F232" s="69"/>
      <c r="G232" s="69"/>
      <c r="H232" s="104">
        <v>14466.305577969431</v>
      </c>
      <c r="I232" s="145">
        <v>352.809</v>
      </c>
      <c r="J232" s="73">
        <f t="shared" si="33"/>
        <v>0.024870735047227685</v>
      </c>
      <c r="K232" s="103">
        <f t="shared" si="27"/>
        <v>0.025183906176209053</v>
      </c>
      <c r="R232" s="104">
        <v>19701.41</v>
      </c>
      <c r="S232" s="78">
        <f t="shared" si="34"/>
        <v>19701.41</v>
      </c>
      <c r="T232" s="105">
        <f t="shared" si="35"/>
        <v>0.04617246432183264</v>
      </c>
      <c r="V232" s="25">
        <f t="shared" si="30"/>
        <v>-0.020988558145623587</v>
      </c>
      <c r="W232" s="26"/>
      <c r="X232" s="27"/>
      <c r="Y232" s="73"/>
      <c r="Z232" s="101"/>
    </row>
    <row r="233" spans="1:26" ht="15.75">
      <c r="A233" s="1">
        <f t="shared" si="31"/>
        <v>2018</v>
      </c>
      <c r="F233" s="69"/>
      <c r="G233" s="69"/>
      <c r="H233" s="104">
        <v>15068.157814942364</v>
      </c>
      <c r="I233" s="145">
        <v>430.977</v>
      </c>
      <c r="J233" s="73">
        <f t="shared" si="33"/>
        <v>0.029184684635471216</v>
      </c>
      <c r="K233" s="103">
        <f t="shared" si="27"/>
        <v>0.029616864054126876</v>
      </c>
      <c r="R233" s="104">
        <v>20558.287500000002</v>
      </c>
      <c r="S233" s="78">
        <f t="shared" si="34"/>
        <v>20558.287500000002</v>
      </c>
      <c r="T233" s="105">
        <f t="shared" si="35"/>
        <v>0.04349320683138935</v>
      </c>
      <c r="V233" s="25">
        <f t="shared" si="30"/>
        <v>-0.013876342777262476</v>
      </c>
      <c r="W233" s="26"/>
      <c r="X233" s="27"/>
      <c r="Y233" s="73"/>
      <c r="Z233" s="101"/>
    </row>
    <row r="234" spans="1:26" ht="15.75">
      <c r="A234" s="1">
        <f t="shared" si="31"/>
        <v>2019</v>
      </c>
      <c r="F234" s="69"/>
      <c r="G234" s="69"/>
      <c r="H234" s="104">
        <v>15782.153478498505</v>
      </c>
      <c r="I234" s="145">
        <v>501.553</v>
      </c>
      <c r="J234" s="73">
        <f t="shared" si="33"/>
        <v>0.03251526347525938</v>
      </c>
      <c r="K234" s="103">
        <f t="shared" si="27"/>
        <v>0.03305262081239075</v>
      </c>
      <c r="R234" s="104">
        <v>21403.7375</v>
      </c>
      <c r="S234" s="78">
        <f t="shared" si="34"/>
        <v>21403.7375</v>
      </c>
      <c r="T234" s="105">
        <f t="shared" si="35"/>
        <v>0.041124534327092954</v>
      </c>
      <c r="V234" s="25">
        <f t="shared" si="30"/>
        <v>-0.008071913514702204</v>
      </c>
      <c r="W234" s="26"/>
      <c r="X234" s="27"/>
      <c r="Y234" s="73"/>
      <c r="Z234" s="101"/>
    </row>
    <row r="235" spans="1:26" ht="15.75">
      <c r="A235" s="1">
        <f t="shared" si="31"/>
        <v>2020</v>
      </c>
      <c r="F235" s="69"/>
      <c r="G235" s="69"/>
      <c r="H235" s="104">
        <v>16580.27304068264</v>
      </c>
      <c r="I235" s="145">
        <v>570.937</v>
      </c>
      <c r="J235" s="73">
        <f t="shared" si="33"/>
        <v>0.035283942609285295</v>
      </c>
      <c r="K235" s="103">
        <f t="shared" si="27"/>
        <v>0.035917599875622666</v>
      </c>
      <c r="R235" s="104">
        <v>22314.67</v>
      </c>
      <c r="S235" s="78">
        <f t="shared" si="34"/>
        <v>22314.67</v>
      </c>
      <c r="T235" s="105">
        <f t="shared" si="35"/>
        <v>0.04255950625445659</v>
      </c>
      <c r="V235" s="25">
        <f t="shared" si="30"/>
        <v>-0.0066419063788339255</v>
      </c>
      <c r="W235" s="26"/>
      <c r="X235" s="27"/>
      <c r="Y235" s="73"/>
      <c r="Z235" s="101"/>
    </row>
    <row r="236" spans="1:26" ht="15.75">
      <c r="A236" s="1">
        <f t="shared" si="31"/>
        <v>2021</v>
      </c>
      <c r="F236" s="69"/>
      <c r="G236" s="69"/>
      <c r="H236" s="104">
        <v>17450.771425568768</v>
      </c>
      <c r="I236" s="145">
        <v>631.652</v>
      </c>
      <c r="J236" s="73">
        <f t="shared" si="33"/>
        <v>0.03712210482557533</v>
      </c>
      <c r="K236" s="103">
        <f t="shared" si="27"/>
        <v>0.037824161061507704</v>
      </c>
      <c r="R236" s="104">
        <v>23271.0125</v>
      </c>
      <c r="S236" s="78">
        <f t="shared" si="34"/>
        <v>23271.0125</v>
      </c>
      <c r="T236" s="105">
        <f t="shared" si="35"/>
        <v>0.0428571204503585</v>
      </c>
      <c r="V236" s="25">
        <f t="shared" si="30"/>
        <v>-0.005032959388850795</v>
      </c>
      <c r="W236" s="26"/>
      <c r="X236" s="27"/>
      <c r="Y236" s="73"/>
      <c r="Z236" s="101"/>
    </row>
    <row r="237" spans="1:26" ht="15.75">
      <c r="A237" s="1">
        <f t="shared" si="31"/>
        <v>2022</v>
      </c>
      <c r="F237" s="69"/>
      <c r="G237" s="69"/>
      <c r="H237" s="104">
        <v>18452.901028962202</v>
      </c>
      <c r="I237" s="145">
        <v>692.407</v>
      </c>
      <c r="J237" s="73">
        <f t="shared" si="33"/>
        <v>0.038570260514540745</v>
      </c>
      <c r="K237" s="103">
        <f t="shared" si="27"/>
        <v>0.03932872000264344</v>
      </c>
      <c r="R237" s="104">
        <v>24261.4675</v>
      </c>
      <c r="S237" s="78">
        <f t="shared" si="34"/>
        <v>24261.4675</v>
      </c>
      <c r="T237" s="105">
        <f t="shared" si="35"/>
        <v>0.04256174930076617</v>
      </c>
      <c r="V237" s="25">
        <f t="shared" si="30"/>
        <v>-0.003233029298122733</v>
      </c>
      <c r="W237" s="26"/>
      <c r="X237" s="27"/>
      <c r="Y237" s="73"/>
      <c r="Z237" s="101"/>
    </row>
    <row r="238" spans="1:26" ht="15.75">
      <c r="A238" s="22">
        <f t="shared" si="31"/>
        <v>2023</v>
      </c>
      <c r="B238" s="22"/>
      <c r="C238" s="22"/>
      <c r="D238" s="22"/>
      <c r="E238" s="22"/>
      <c r="F238" s="80"/>
      <c r="G238" s="22"/>
      <c r="H238" s="104">
        <v>19457.950965845444</v>
      </c>
      <c r="I238" s="145">
        <v>751.391</v>
      </c>
      <c r="J238" s="73">
        <f t="shared" si="33"/>
        <v>0.03963988992402029</v>
      </c>
      <c r="K238" s="103">
        <f t="shared" si="27"/>
        <v>0.04044143697913127</v>
      </c>
      <c r="L238" s="22"/>
      <c r="M238" s="22"/>
      <c r="N238" s="22"/>
      <c r="O238" s="22"/>
      <c r="P238" s="22"/>
      <c r="Q238" s="22"/>
      <c r="R238" s="104">
        <v>25287.42</v>
      </c>
      <c r="S238" s="78">
        <f t="shared" si="34"/>
        <v>25287.42</v>
      </c>
      <c r="T238" s="105">
        <f t="shared" si="35"/>
        <v>0.04228732247956546</v>
      </c>
      <c r="U238" s="22"/>
      <c r="V238" s="25">
        <f t="shared" si="30"/>
        <v>-0.0018458855004341856</v>
      </c>
      <c r="W238" s="26"/>
      <c r="X238" s="27"/>
      <c r="Y238" s="73"/>
      <c r="Z238" s="101"/>
    </row>
    <row r="239" spans="1:26" ht="15.75">
      <c r="A239" s="22">
        <f t="shared" si="31"/>
        <v>2024</v>
      </c>
      <c r="B239" s="22"/>
      <c r="C239" s="22"/>
      <c r="D239" s="22"/>
      <c r="E239" s="22"/>
      <c r="F239" s="80"/>
      <c r="G239" s="22"/>
      <c r="H239" s="104">
        <v>20463.472836238278</v>
      </c>
      <c r="I239" s="145">
        <v>807.833</v>
      </c>
      <c r="J239" s="73">
        <f t="shared" si="33"/>
        <v>0.04047115173070729</v>
      </c>
      <c r="K239" s="103">
        <f t="shared" si="27"/>
        <v>0.04130702313104752</v>
      </c>
      <c r="R239" s="104">
        <v>26352.090000000004</v>
      </c>
      <c r="S239" s="78">
        <f t="shared" si="34"/>
        <v>26352.090000000004</v>
      </c>
      <c r="T239" s="105">
        <f t="shared" si="35"/>
        <v>0.04210275306852207</v>
      </c>
      <c r="V239" s="25">
        <f t="shared" si="30"/>
        <v>-0.0007957299374745513</v>
      </c>
      <c r="W239" s="26"/>
      <c r="X239" s="27"/>
      <c r="Y239" s="73"/>
      <c r="Z239" s="101"/>
    </row>
    <row r="240" spans="1:26" ht="16.5" thickBot="1">
      <c r="A240" s="22">
        <f t="shared" si="31"/>
        <v>2025</v>
      </c>
      <c r="H240" s="104">
        <v>21605.100722191295</v>
      </c>
      <c r="I240" s="145">
        <v>858.223</v>
      </c>
      <c r="J240" s="73">
        <f t="shared" si="33"/>
        <v>0.04080114572023713</v>
      </c>
      <c r="K240" s="106">
        <f t="shared" si="27"/>
        <v>0.04165084685621294</v>
      </c>
      <c r="R240" s="104">
        <v>27455.53</v>
      </c>
      <c r="S240" s="78">
        <f t="shared" si="34"/>
        <v>27455.53</v>
      </c>
      <c r="T240" s="107">
        <f>+S240/S239-1</f>
        <v>0.041872959602065496</v>
      </c>
      <c r="U240" s="22"/>
      <c r="V240" s="108">
        <f t="shared" si="30"/>
        <v>-0.0002221127458525568</v>
      </c>
      <c r="X240" s="109"/>
      <c r="Z240" s="101"/>
    </row>
    <row r="241" spans="8:24" ht="15.75">
      <c r="H241" s="110"/>
      <c r="I241" s="111"/>
      <c r="J241" s="111"/>
      <c r="R241" s="112"/>
      <c r="S241" s="112"/>
      <c r="X241" s="109"/>
    </row>
    <row r="242" spans="1:24" ht="16.5">
      <c r="A242" s="113" t="s">
        <v>22</v>
      </c>
      <c r="H242" s="110"/>
      <c r="I242" s="111"/>
      <c r="J242" s="111"/>
      <c r="V242" s="27"/>
      <c r="W242" s="27"/>
      <c r="X242" s="27"/>
    </row>
    <row r="243" spans="2:10" ht="15.75">
      <c r="B243" s="114" t="s">
        <v>23</v>
      </c>
      <c r="C243" s="115" t="s">
        <v>47</v>
      </c>
      <c r="H243" s="110"/>
      <c r="I243" s="111"/>
      <c r="J243" s="111"/>
    </row>
    <row r="244" spans="2:10" ht="15.75">
      <c r="B244" s="114" t="s">
        <v>24</v>
      </c>
      <c r="C244" s="115" t="s">
        <v>48</v>
      </c>
      <c r="H244" s="110"/>
      <c r="I244" s="111"/>
      <c r="J244" s="111"/>
    </row>
    <row r="245" spans="2:10" ht="15.75">
      <c r="B245" s="116" t="s">
        <v>25</v>
      </c>
      <c r="C245" s="115" t="s">
        <v>50</v>
      </c>
      <c r="H245" s="110"/>
      <c r="I245" s="111"/>
      <c r="J245" s="111"/>
    </row>
    <row r="246" spans="2:3" ht="15.75">
      <c r="B246" s="116" t="s">
        <v>26</v>
      </c>
      <c r="C246" s="115" t="s">
        <v>51</v>
      </c>
    </row>
    <row r="247" spans="2:3" ht="15.75">
      <c r="B247" s="117" t="s">
        <v>27</v>
      </c>
      <c r="C247" s="115" t="s">
        <v>52</v>
      </c>
    </row>
    <row r="248" spans="2:3" ht="15.75">
      <c r="B248" s="117" t="s">
        <v>28</v>
      </c>
      <c r="C248" s="115" t="s">
        <v>49</v>
      </c>
    </row>
    <row r="249" spans="2:3" ht="15.75">
      <c r="B249" s="118" t="s">
        <v>29</v>
      </c>
      <c r="C249" s="2" t="s">
        <v>30</v>
      </c>
    </row>
    <row r="250" spans="2:3" ht="15.75">
      <c r="B250" s="118" t="s">
        <v>31</v>
      </c>
      <c r="C250" s="2" t="s">
        <v>32</v>
      </c>
    </row>
    <row r="251" spans="2:3" ht="15.75">
      <c r="B251" s="114" t="s">
        <v>33</v>
      </c>
      <c r="C251" s="115" t="s">
        <v>34</v>
      </c>
    </row>
    <row r="252" spans="2:3" ht="15.75">
      <c r="B252" s="116" t="s">
        <v>35</v>
      </c>
      <c r="C252" s="115" t="s">
        <v>36</v>
      </c>
    </row>
    <row r="253" spans="2:3" ht="15.75">
      <c r="B253" s="117" t="s">
        <v>37</v>
      </c>
      <c r="C253" s="115" t="s">
        <v>38</v>
      </c>
    </row>
    <row r="254" spans="2:3" ht="15.75">
      <c r="B254" s="118" t="s">
        <v>39</v>
      </c>
      <c r="C254" s="1" t="s">
        <v>40</v>
      </c>
    </row>
    <row r="255" ht="15.75">
      <c r="C255" s="115"/>
    </row>
    <row r="256" spans="2:7" ht="15.75">
      <c r="B256" s="119" t="s">
        <v>41</v>
      </c>
      <c r="G256" s="120" t="s">
        <v>42</v>
      </c>
    </row>
    <row r="257" spans="2:7" ht="15.75">
      <c r="B257" s="119" t="s">
        <v>43</v>
      </c>
      <c r="G257" s="120" t="s">
        <v>44</v>
      </c>
    </row>
    <row r="258" spans="2:7" ht="15.75">
      <c r="B258" s="119" t="s">
        <v>45</v>
      </c>
      <c r="G258" s="121" t="s">
        <v>46</v>
      </c>
    </row>
    <row r="260" spans="11:23" ht="15.75">
      <c r="K260" s="122"/>
      <c r="T260" s="122"/>
      <c r="V260" s="122"/>
      <c r="W260" s="122"/>
    </row>
    <row r="262" spans="2:10" ht="15.75">
      <c r="B262" s="123"/>
      <c r="C262" s="2"/>
      <c r="D262" s="2"/>
      <c r="E262" s="2"/>
      <c r="F262" s="2"/>
      <c r="G262" s="2"/>
      <c r="H262" s="2"/>
      <c r="I262" s="2"/>
      <c r="J262" s="2"/>
    </row>
    <row r="266" spans="22:31" ht="15.75"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</row>
    <row r="267" spans="22:31" ht="15.75"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</row>
  </sheetData>
  <sheetProtection/>
  <mergeCells count="2">
    <mergeCell ref="A1:V1"/>
    <mergeCell ref="A2:V2"/>
  </mergeCells>
  <hyperlinks>
    <hyperlink ref="G256" r:id="rId1" display="http://www2.census.gov/prod2/statcomp/documents/CT1970p2-01.pdf"/>
    <hyperlink ref="G257" r:id="rId2" display="http://www.whitehouse.gov/omb/budget/Historicals/"/>
    <hyperlink ref="G258" r:id="rId3" display="http://www.measuringworth.com/usgdp/"/>
  </hyperlinks>
  <printOptions/>
  <pageMargins left="0.7" right="0.7" top="0.75" bottom="0.75" header="0.3" footer="0.3"/>
  <pageSetup horizontalDpi="600" verticalDpi="600" orientation="portrait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Kogan</dc:creator>
  <cp:keywords/>
  <dc:description/>
  <cp:lastModifiedBy>Richard Kogan</cp:lastModifiedBy>
  <dcterms:created xsi:type="dcterms:W3CDTF">2015-02-26T14:39:50Z</dcterms:created>
  <dcterms:modified xsi:type="dcterms:W3CDTF">2015-02-27T15:47:28Z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